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Documentació IERMB\Pressupost\"/>
    </mc:Choice>
  </mc:AlternateContent>
  <xr:revisionPtr revIDLastSave="0" documentId="13_ncr:1_{FC485939-0DF8-4D5A-AE9D-FA3203262AD7}" xr6:coauthVersionLast="36" xr6:coauthVersionMax="36" xr10:uidLastSave="{00000000-0000-0000-0000-000000000000}"/>
  <bookViews>
    <workbookView xWindow="0" yWindow="0" windowWidth="28800" windowHeight="12225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</sheets>
  <calcPr calcId="191029"/>
</workbook>
</file>

<file path=xl/calcChain.xml><?xml version="1.0" encoding="utf-8"?>
<calcChain xmlns="http://schemas.openxmlformats.org/spreadsheetml/2006/main">
  <c r="G17" i="20" l="1"/>
  <c r="I17" i="20"/>
  <c r="K17" i="20"/>
  <c r="F17" i="20"/>
  <c r="J19" i="20"/>
  <c r="H19" i="20"/>
  <c r="L19" i="20" s="1"/>
  <c r="L19" i="18"/>
  <c r="J19" i="18"/>
  <c r="H19" i="18"/>
  <c r="J18" i="18"/>
  <c r="H18" i="18"/>
  <c r="L18" i="18" s="1"/>
  <c r="I16" i="18"/>
  <c r="K22" i="18"/>
  <c r="I22" i="18"/>
  <c r="I13" i="19"/>
  <c r="K13" i="19"/>
  <c r="K20" i="19"/>
  <c r="J25" i="18" l="1"/>
  <c r="J24" i="18" s="1"/>
  <c r="H25" i="18"/>
  <c r="L25" i="18" s="1"/>
  <c r="L24" i="18" s="1"/>
  <c r="K24" i="18"/>
  <c r="I24" i="18"/>
  <c r="G24" i="18"/>
  <c r="F24" i="18"/>
  <c r="I20" i="19"/>
  <c r="K19" i="19"/>
  <c r="J19" i="19" s="1"/>
  <c r="H19" i="19"/>
  <c r="L19" i="19" s="1"/>
  <c r="J18" i="19"/>
  <c r="H18" i="19"/>
  <c r="L18" i="19" s="1"/>
  <c r="H24" i="18" l="1"/>
  <c r="J22" i="18" l="1"/>
  <c r="K9" i="19"/>
  <c r="I9" i="19"/>
  <c r="L9" i="19" s="1"/>
  <c r="K26" i="19"/>
  <c r="K21" i="19"/>
  <c r="H10" i="16"/>
  <c r="H11" i="16"/>
  <c r="H12" i="16"/>
  <c r="H13" i="16"/>
  <c r="H14" i="16"/>
  <c r="H15" i="16"/>
  <c r="H9" i="16"/>
  <c r="H8" i="16"/>
  <c r="H10" i="11"/>
  <c r="H11" i="11"/>
  <c r="H12" i="11"/>
  <c r="H13" i="11"/>
  <c r="H14" i="11"/>
  <c r="H15" i="11"/>
  <c r="H16" i="11"/>
  <c r="H17" i="11"/>
  <c r="H18" i="11"/>
  <c r="H19" i="11"/>
  <c r="J23" i="17"/>
  <c r="J22" i="17" s="1"/>
  <c r="H23" i="17"/>
  <c r="L23" i="17" s="1"/>
  <c r="L22" i="17" s="1"/>
  <c r="K22" i="17"/>
  <c r="I22" i="17"/>
  <c r="G22" i="17"/>
  <c r="F22" i="17"/>
  <c r="H11" i="19"/>
  <c r="H27" i="19"/>
  <c r="H22" i="17" l="1"/>
  <c r="J29" i="20"/>
  <c r="H20" i="19" l="1"/>
  <c r="L11" i="19" l="1"/>
  <c r="J13" i="19" l="1"/>
  <c r="I7" i="11" l="1"/>
  <c r="K7" i="11"/>
  <c r="I27" i="20"/>
  <c r="K27" i="20"/>
  <c r="J21" i="11"/>
  <c r="G12" i="18"/>
  <c r="I12" i="18"/>
  <c r="K12" i="18"/>
  <c r="F12" i="18"/>
  <c r="G10" i="19"/>
  <c r="J8" i="16" l="1"/>
  <c r="G21" i="18"/>
  <c r="I21" i="18"/>
  <c r="K21" i="18"/>
  <c r="J23" i="18"/>
  <c r="J9" i="18"/>
  <c r="J8" i="18" s="1"/>
  <c r="H9" i="18"/>
  <c r="K8" i="18"/>
  <c r="I8" i="18"/>
  <c r="G8" i="18"/>
  <c r="F8" i="18"/>
  <c r="H8" i="18" l="1"/>
  <c r="L9" i="18"/>
  <c r="L8" i="18" s="1"/>
  <c r="J13" i="11" l="1"/>
  <c r="J11" i="19" l="1"/>
  <c r="J14" i="11"/>
  <c r="J15" i="11"/>
  <c r="J16" i="11"/>
  <c r="J17" i="11"/>
  <c r="J18" i="11"/>
  <c r="J19" i="11"/>
  <c r="J20" i="11"/>
  <c r="J22" i="11"/>
  <c r="J23" i="11"/>
  <c r="J24" i="11"/>
  <c r="J25" i="11"/>
  <c r="J26" i="11"/>
  <c r="J27" i="11"/>
  <c r="J28" i="11"/>
  <c r="J29" i="11"/>
  <c r="L16" i="11"/>
  <c r="J12" i="11"/>
  <c r="J11" i="11"/>
  <c r="J10" i="11"/>
  <c r="L10" i="11" l="1"/>
  <c r="L8" i="16"/>
  <c r="J8" i="19"/>
  <c r="K10" i="19"/>
  <c r="F10" i="19"/>
  <c r="F7" i="19" s="1"/>
  <c r="I10" i="19"/>
  <c r="J27" i="19"/>
  <c r="G21" i="19"/>
  <c r="I21" i="19"/>
  <c r="F21" i="19"/>
  <c r="I26" i="19"/>
  <c r="F26" i="19"/>
  <c r="G26" i="19"/>
  <c r="J25" i="19"/>
  <c r="H25" i="19"/>
  <c r="J24" i="19"/>
  <c r="H24" i="19"/>
  <c r="J23" i="19"/>
  <c r="H23" i="19"/>
  <c r="J22" i="19"/>
  <c r="H22" i="19"/>
  <c r="J28" i="19"/>
  <c r="H28" i="19"/>
  <c r="L27" i="19"/>
  <c r="G7" i="19" l="1"/>
  <c r="I7" i="19"/>
  <c r="I3" i="19" s="1"/>
  <c r="G8" i="15" s="1"/>
  <c r="K7" i="19"/>
  <c r="L22" i="19"/>
  <c r="L23" i="19"/>
  <c r="J26" i="19"/>
  <c r="L24" i="19"/>
  <c r="L25" i="19"/>
  <c r="G3" i="19"/>
  <c r="E8" i="15" s="1"/>
  <c r="L28" i="19"/>
  <c r="L26" i="19" s="1"/>
  <c r="J21" i="19"/>
  <c r="H21" i="19"/>
  <c r="H26" i="19"/>
  <c r="G27" i="20"/>
  <c r="G23" i="20" s="1"/>
  <c r="E24" i="15" s="1"/>
  <c r="I23" i="20"/>
  <c r="G24" i="15" s="1"/>
  <c r="K23" i="20"/>
  <c r="I24" i="15" s="1"/>
  <c r="H32" i="20"/>
  <c r="L32" i="20" s="1"/>
  <c r="J32" i="20"/>
  <c r="J31" i="20"/>
  <c r="J30" i="20"/>
  <c r="J28" i="20"/>
  <c r="H28" i="20"/>
  <c r="L28" i="20" s="1"/>
  <c r="J18" i="20"/>
  <c r="H18" i="20"/>
  <c r="H17" i="20" s="1"/>
  <c r="K13" i="20"/>
  <c r="I23" i="15" s="1"/>
  <c r="I13" i="20"/>
  <c r="G23" i="15" s="1"/>
  <c r="G13" i="20"/>
  <c r="E23" i="15" s="1"/>
  <c r="J9" i="20"/>
  <c r="H9" i="20"/>
  <c r="J8" i="20"/>
  <c r="H8" i="20"/>
  <c r="K7" i="20"/>
  <c r="K3" i="20" s="1"/>
  <c r="I22" i="15" s="1"/>
  <c r="I7" i="20"/>
  <c r="I3" i="20" s="1"/>
  <c r="G22" i="15" s="1"/>
  <c r="G7" i="20"/>
  <c r="G3" i="20" s="1"/>
  <c r="E22" i="15" s="1"/>
  <c r="F13" i="20"/>
  <c r="D23" i="15" s="1"/>
  <c r="H29" i="11"/>
  <c r="H28" i="11"/>
  <c r="H27" i="11"/>
  <c r="H26" i="11"/>
  <c r="H25" i="11"/>
  <c r="H24" i="11"/>
  <c r="H23" i="11"/>
  <c r="H22" i="11"/>
  <c r="H21" i="11"/>
  <c r="H20" i="11"/>
  <c r="J9" i="11"/>
  <c r="H9" i="11"/>
  <c r="J8" i="11"/>
  <c r="H8" i="11"/>
  <c r="K3" i="11"/>
  <c r="I21" i="15" s="1"/>
  <c r="I3" i="11"/>
  <c r="G21" i="15" s="1"/>
  <c r="G7" i="11"/>
  <c r="G3" i="11" s="1"/>
  <c r="E21" i="15" s="1"/>
  <c r="L9" i="16"/>
  <c r="L14" i="16"/>
  <c r="J15" i="16"/>
  <c r="L15" i="16"/>
  <c r="J14" i="16"/>
  <c r="J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9" i="17"/>
  <c r="F18" i="17" s="1"/>
  <c r="F14" i="17" s="1"/>
  <c r="D11" i="15" s="1"/>
  <c r="J20" i="17"/>
  <c r="J19" i="17" s="1"/>
  <c r="H20" i="17"/>
  <c r="K19" i="17"/>
  <c r="K18" i="17" s="1"/>
  <c r="K14" i="17" s="1"/>
  <c r="I11" i="15" s="1"/>
  <c r="I19" i="17"/>
  <c r="G19" i="17"/>
  <c r="J9" i="17"/>
  <c r="J8" i="17" s="1"/>
  <c r="J7" i="17" s="1"/>
  <c r="J3" i="17" s="1"/>
  <c r="H10" i="15" s="1"/>
  <c r="H9" i="17"/>
  <c r="H8" i="17" s="1"/>
  <c r="H7" i="17" s="1"/>
  <c r="H3" i="17" s="1"/>
  <c r="F10" i="15" s="1"/>
  <c r="K8" i="17"/>
  <c r="K7" i="17" s="1"/>
  <c r="K3" i="17" s="1"/>
  <c r="I10" i="15" s="1"/>
  <c r="I8" i="17"/>
  <c r="I7" i="17" s="1"/>
  <c r="I3" i="17" s="1"/>
  <c r="G10" i="15" s="1"/>
  <c r="G8" i="17"/>
  <c r="G7" i="17" s="1"/>
  <c r="G3" i="17" s="1"/>
  <c r="E10" i="15" s="1"/>
  <c r="H22" i="18"/>
  <c r="H17" i="18"/>
  <c r="H15" i="18"/>
  <c r="H14" i="18" s="1"/>
  <c r="H13" i="18"/>
  <c r="J21" i="18"/>
  <c r="J20" i="18"/>
  <c r="K16" i="18"/>
  <c r="G16" i="18"/>
  <c r="J15" i="18"/>
  <c r="J14" i="18" s="1"/>
  <c r="K14" i="18"/>
  <c r="I14" i="18"/>
  <c r="G14" i="18"/>
  <c r="J13" i="18"/>
  <c r="J12" i="18" s="1"/>
  <c r="J11" i="18"/>
  <c r="J10" i="18" s="1"/>
  <c r="H11" i="18"/>
  <c r="K10" i="18"/>
  <c r="I10" i="18"/>
  <c r="G10" i="18"/>
  <c r="J20" i="19"/>
  <c r="J17" i="19"/>
  <c r="H17" i="19"/>
  <c r="J16" i="19"/>
  <c r="H16" i="19"/>
  <c r="J15" i="19"/>
  <c r="J14" i="19"/>
  <c r="H14" i="19"/>
  <c r="J12" i="19"/>
  <c r="H12" i="19"/>
  <c r="H8" i="19"/>
  <c r="J17" i="20" l="1"/>
  <c r="J13" i="20" s="1"/>
  <c r="H23" i="15" s="1"/>
  <c r="G7" i="18"/>
  <c r="I7" i="18"/>
  <c r="I18" i="17"/>
  <c r="I14" i="17" s="1"/>
  <c r="G11" i="15" s="1"/>
  <c r="G18" i="17"/>
  <c r="G14" i="17" s="1"/>
  <c r="E11" i="15" s="1"/>
  <c r="J18" i="17"/>
  <c r="J14" i="17" s="1"/>
  <c r="H11" i="15" s="1"/>
  <c r="K7" i="18"/>
  <c r="K3" i="18" s="1"/>
  <c r="I9" i="15" s="1"/>
  <c r="L8" i="19"/>
  <c r="H13" i="20"/>
  <c r="F23" i="15" s="1"/>
  <c r="L18" i="20"/>
  <c r="L17" i="20" s="1"/>
  <c r="L13" i="20" s="1"/>
  <c r="J23" i="15" s="1"/>
  <c r="H7" i="20"/>
  <c r="H3" i="20" s="1"/>
  <c r="F22" i="15" s="1"/>
  <c r="L8" i="11"/>
  <c r="L13" i="11"/>
  <c r="L14" i="11"/>
  <c r="L17" i="11"/>
  <c r="L18" i="11"/>
  <c r="L11" i="11"/>
  <c r="L9" i="11"/>
  <c r="L25" i="11"/>
  <c r="L26" i="11"/>
  <c r="L22" i="11"/>
  <c r="L19" i="11"/>
  <c r="L27" i="11"/>
  <c r="L20" i="11"/>
  <c r="L28" i="11"/>
  <c r="L21" i="11"/>
  <c r="L29" i="11"/>
  <c r="H19" i="17"/>
  <c r="L11" i="18"/>
  <c r="L10" i="18" s="1"/>
  <c r="H10" i="18"/>
  <c r="L22" i="18"/>
  <c r="L17" i="18"/>
  <c r="G3" i="18"/>
  <c r="E9" i="15" s="1"/>
  <c r="L13" i="18"/>
  <c r="L12" i="18" s="1"/>
  <c r="H12" i="18"/>
  <c r="L15" i="18"/>
  <c r="L14" i="18" s="1"/>
  <c r="L16" i="19"/>
  <c r="L14" i="19"/>
  <c r="J10" i="19"/>
  <c r="J7" i="19" s="1"/>
  <c r="L21" i="19"/>
  <c r="L12" i="19"/>
  <c r="L13" i="16"/>
  <c r="L12" i="16"/>
  <c r="L15" i="11"/>
  <c r="L9" i="20"/>
  <c r="L12" i="11"/>
  <c r="L24" i="11"/>
  <c r="J27" i="20"/>
  <c r="J23" i="20" s="1"/>
  <c r="H24" i="15" s="1"/>
  <c r="J7" i="11"/>
  <c r="J3" i="11" s="1"/>
  <c r="H21" i="15" s="1"/>
  <c r="L17" i="19"/>
  <c r="L23" i="11"/>
  <c r="J7" i="20"/>
  <c r="J3" i="20" s="1"/>
  <c r="H22" i="15" s="1"/>
  <c r="L8" i="20"/>
  <c r="H7" i="11"/>
  <c r="H3" i="11" s="1"/>
  <c r="F21" i="15" s="1"/>
  <c r="J7" i="16"/>
  <c r="J3" i="16" s="1"/>
  <c r="H20" i="15" s="1"/>
  <c r="H7" i="16"/>
  <c r="L10" i="16"/>
  <c r="L20" i="17"/>
  <c r="L19" i="17" s="1"/>
  <c r="L9" i="17"/>
  <c r="L8" i="17" s="1"/>
  <c r="L7" i="17" s="1"/>
  <c r="L3" i="17" s="1"/>
  <c r="J10" i="15" s="1"/>
  <c r="J17" i="18"/>
  <c r="J16" i="18" s="1"/>
  <c r="K3" i="19"/>
  <c r="I8" i="15" s="1"/>
  <c r="E26" i="15"/>
  <c r="G26" i="15"/>
  <c r="I26" i="15"/>
  <c r="F31" i="20"/>
  <c r="H31" i="20" s="1"/>
  <c r="L31" i="20" s="1"/>
  <c r="F30" i="20"/>
  <c r="H30" i="20" s="1"/>
  <c r="L30" i="20" s="1"/>
  <c r="F29" i="20"/>
  <c r="F27" i="20" l="1"/>
  <c r="F23" i="20" s="1"/>
  <c r="H29" i="20"/>
  <c r="H18" i="17"/>
  <c r="H14" i="17" s="1"/>
  <c r="F11" i="15" s="1"/>
  <c r="L18" i="17"/>
  <c r="L14" i="17" s="1"/>
  <c r="J11" i="15" s="1"/>
  <c r="J7" i="18"/>
  <c r="J3" i="18" s="1"/>
  <c r="H9" i="15" s="1"/>
  <c r="I13" i="15"/>
  <c r="I29" i="15" s="1"/>
  <c r="L7" i="20"/>
  <c r="L3" i="20" s="1"/>
  <c r="J22" i="15" s="1"/>
  <c r="L7" i="11"/>
  <c r="L3" i="11" s="1"/>
  <c r="J21" i="15" s="1"/>
  <c r="J3" i="19"/>
  <c r="H8" i="15" s="1"/>
  <c r="I3" i="18"/>
  <c r="G9" i="15" s="1"/>
  <c r="G13" i="15" s="1"/>
  <c r="G29" i="15" s="1"/>
  <c r="H26" i="15"/>
  <c r="F7" i="11"/>
  <c r="H27" i="20" l="1"/>
  <c r="H23" i="20" s="1"/>
  <c r="F24" i="15" s="1"/>
  <c r="L29" i="20"/>
  <c r="L27" i="20" s="1"/>
  <c r="L23" i="20" s="1"/>
  <c r="J24" i="15" s="1"/>
  <c r="H13" i="15"/>
  <c r="H29" i="15" s="1"/>
  <c r="L20" i="19"/>
  <c r="H15" i="19"/>
  <c r="L15" i="19" l="1"/>
  <c r="H20" i="18"/>
  <c r="D24" i="15"/>
  <c r="F16" i="18"/>
  <c r="F7" i="16"/>
  <c r="F7" i="20"/>
  <c r="F3" i="20" s="1"/>
  <c r="D22" i="15" s="1"/>
  <c r="F3" i="11"/>
  <c r="D21" i="15" s="1"/>
  <c r="F8" i="17"/>
  <c r="F7" i="17" s="1"/>
  <c r="F3" i="17" s="1"/>
  <c r="D10" i="15" s="1"/>
  <c r="F14" i="18"/>
  <c r="F10" i="18"/>
  <c r="H16" i="18" l="1"/>
  <c r="L20" i="18"/>
  <c r="L16" i="18" s="1"/>
  <c r="F21" i="18"/>
  <c r="H23" i="18"/>
  <c r="F3" i="19"/>
  <c r="D8" i="15" s="1"/>
  <c r="H13" i="19"/>
  <c r="F3" i="16"/>
  <c r="D20" i="15" s="1"/>
  <c r="D26" i="15" s="1"/>
  <c r="F7" i="18" l="1"/>
  <c r="F3" i="18" s="1"/>
  <c r="D9" i="15" s="1"/>
  <c r="D13" i="15" s="1"/>
  <c r="L23" i="18"/>
  <c r="L21" i="18" s="1"/>
  <c r="L7" i="18" s="1"/>
  <c r="H21" i="18"/>
  <c r="H7" i="18" s="1"/>
  <c r="H3" i="18" s="1"/>
  <c r="F9" i="15" s="1"/>
  <c r="H10" i="19"/>
  <c r="L13" i="19"/>
  <c r="L10" i="19" s="1"/>
  <c r="L7" i="19" s="1"/>
  <c r="L7" i="16"/>
  <c r="L3" i="16" s="1"/>
  <c r="J20" i="15" s="1"/>
  <c r="J26" i="15" s="1"/>
  <c r="H3" i="16"/>
  <c r="F20" i="15" s="1"/>
  <c r="F26" i="15" s="1"/>
  <c r="L3" i="18" l="1"/>
  <c r="J9" i="15" s="1"/>
  <c r="H7" i="19"/>
  <c r="H3" i="19" s="1"/>
  <c r="F8" i="15" s="1"/>
  <c r="F13" i="15" s="1"/>
  <c r="F29" i="15" s="1"/>
  <c r="E13" i="15"/>
  <c r="E29" i="15" s="1"/>
  <c r="L3" i="19" l="1"/>
  <c r="J8" i="15" s="1"/>
  <c r="J13" i="15" s="1"/>
  <c r="J29" i="15" l="1"/>
</calcChain>
</file>

<file path=xl/sharedStrings.xml><?xml version="1.0" encoding="utf-8"?>
<sst xmlns="http://schemas.openxmlformats.org/spreadsheetml/2006/main" count="291" uniqueCount="166">
  <si>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</si>
  <si>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</si>
  <si>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</si>
  <si>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</si>
  <si>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</si>
  <si>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</si>
  <si>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</si>
  <si>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</si>
  <si>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</si>
  <si>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</si>
  <si>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</si>
  <si>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</si>
  <si>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</si>
  <si>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</si>
  <si>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</si>
  <si>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</si>
  <si>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</si>
  <si>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</si>
  <si>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</si>
  <si>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</si>
  <si>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</si>
  <si>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</si>
  <si>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</si>
  <si>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</si>
  <si>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</si>
  <si>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</si>
  <si>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</si>
  <si>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</si>
  <si>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</si>
  <si>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</si>
  <si>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</si>
  <si>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</si>
  <si>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</si>
  <si>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</si>
  <si>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</si>
  <si>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</si>
  <si>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</si>
  <si>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</si>
  <si>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</si>
  <si>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</si>
  <si>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</si>
  <si>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</si>
  <si>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</si>
  <si>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</si>
  <si>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</si>
  <si>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</si>
  <si>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</si>
  <si>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</si>
  <si>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</si>
  <si>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</si>
  <si>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</si>
  <si>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</si>
  <si>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</si>
  <si>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</si>
  <si>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</si>
  <si>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</si>
  <si>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</si>
  <si>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</si>
  <si>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</si>
  <si>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</si>
  <si>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</si>
  <si>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</si>
  <si>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</si>
  <si>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</si>
  <si>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</si>
  <si>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</si>
  <si>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</si>
  <si>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</si>
  <si>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</si>
  <si>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</si>
  <si>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</si>
  <si>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</si>
  <si>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</si>
  <si>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</si>
  <si>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</si>
  <si>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</si>
  <si>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</si>
  <si>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</si>
  <si>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</si>
  <si>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</si>
  <si>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</si>
  <si>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</si>
  <si>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</si>
  <si>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</si>
  <si>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</si>
  <si>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</si>
  <si>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</si>
  <si>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</si>
  <si>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</si>
  <si>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</si>
  <si>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</si>
  <si>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</si>
  <si>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</si>
  <si>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</si>
  <si>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</si>
  <si>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</si>
  <si>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</si>
  <si>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</si>
  <si>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</si>
  <si>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</si>
  <si>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</si>
  <si>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</si>
  <si>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</si>
  <si>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</si>
  <si>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</si>
  <si>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</si>
  <si>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</si>
  <si>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</si>
  <si>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</si>
  <si>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Explotació mostra municipal EVAMB 2020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</si>
  <si>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</si>
  <si>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</si>
  <si>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</si>
  <si>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</si>
  <si>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</si>
  <si>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</si>
  <si>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</si>
  <si>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</si>
  <si>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</si>
  <si>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</si>
  <si>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</si>
  <si>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</si>
  <si>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</si>
  <si>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</si>
  <si>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</si>
  <si>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</si>
  <si>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</si>
  <si>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</si>
  <si>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</si>
  <si>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</si>
  <si>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</si>
  <si>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</si>
  <si>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</si>
  <si>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</si>
  <si>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</si>
  <si>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</si>
  <si>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</si>
  <si>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</si>
  <si>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</si>
  <si>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</si>
  <si>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</si>
  <si>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</si>
  <si>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</si>
  <si>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</si>
  <si>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Altres transferències corrents de l'Administració General</t>
  </si>
  <si>
    <t xml:space="preserve">Bio-Landscape </t>
  </si>
  <si>
    <t>Romanent de Tresoreria per a despeses generals</t>
  </si>
  <si>
    <t>Altres reintegraments d'operacions corrents</t>
  </si>
  <si>
    <t>Estratègies i potencial de rehabilitació</t>
  </si>
  <si>
    <t>ESPC 2020  2a. Fase</t>
  </si>
  <si>
    <t xml:space="preserve">Generalitat Catalunya </t>
  </si>
  <si>
    <t>Altres transferències de la Unió Europea</t>
  </si>
  <si>
    <t xml:space="preserve">H2020_SABRA </t>
  </si>
  <si>
    <t xml:space="preserve">Ajuntament Hospitalet </t>
  </si>
  <si>
    <t>Reparacions, manten.i conservació. Maquinària, instal·lacions</t>
  </si>
  <si>
    <t>Rep., manteniment i cons. Equips processos d'informació</t>
  </si>
  <si>
    <t>Interessos préstecs d'ens fora del Sector Públic</t>
  </si>
  <si>
    <t>Modificació            crèdit</t>
  </si>
  <si>
    <t>Modificació                     crèdit</t>
  </si>
  <si>
    <t>Modificació                    crèdit</t>
  </si>
  <si>
    <t>SEGUIMENT PRESSUPOST IERMB 2021                                                                  30/09/2021</t>
  </si>
  <si>
    <t>Drets reconeguts 30/09/2021</t>
  </si>
  <si>
    <t>Obligacions reconegudes 30/09/2021</t>
  </si>
  <si>
    <t>Pla del Joc_IIAB</t>
  </si>
  <si>
    <t>Altres subv. a societats mercantils, ent. Públiques…</t>
  </si>
  <si>
    <t>45390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</si>
</sst>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57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/>
    <xf numFmtId="0" fontId="15" fillId="0" borderId="0" xfId="0" applyFont="1"/>
    <xf numFmtId="0" fontId="21" fillId="0" borderId="0" xfId="0" applyFont="1" applyFill="1"/>
    <xf numFmtId="0" fontId="22" fillId="0" borderId="0" xfId="0" applyFont="1" applyFill="1"/>
    <xf numFmtId="4" fontId="5" fillId="0" borderId="2" xfId="0" applyNumberFormat="1" applyFont="1" applyBorder="1"/>
    <xf numFmtId="0" fontId="0" fillId="0" borderId="0" xfId="0" applyAlignment="1">
      <alignment horizontal="left" wrapText="1"/>
    </xf>
    <xf numFmtId="4" fontId="11" fillId="0" borderId="14" xfId="0" applyNumberFormat="1" applyFont="1" applyBorder="1"/>
    <xf numFmtId="4" fontId="11" fillId="0" borderId="14" xfId="0" applyNumberFormat="1" applyFont="1" applyFill="1" applyBorder="1" applyAlignment="1">
      <alignment horizontal="right"/>
    </xf>
    <xf numFmtId="4" fontId="11" fillId="0" borderId="20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  <xf numFmtId="0" fontId="0" fillId="0" borderId="10" xfId="0" applyFill="1" applyBorder="1"/>
    <xf numFmtId="0" fontId="2" fillId="4" borderId="10" xfId="0" applyFont="1" applyFill="1" applyBorder="1" applyAlignment="1">
      <alignment horizontal="left"/>
    </xf>
    <xf numFmtId="20" fontId="0" fillId="0" borderId="0" xfId="0" applyNumberFormat="1"/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648481</xdr:colOff>
      <xdr:row>0</xdr:row>
      <xdr:rowOff>0</xdr:rowOff>
    </xdr:from>
    <xdr:to>
      <xdr:col>9</xdr:col>
      <xdr:colOff>1101513</xdr:colOff>
      <xdr:row>3</xdr:row>
      <xdr:rowOff>172686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705" y="0"/>
          <a:ext cx="1646394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showGridLines="0" tabSelected="1" zoomScaleNormal="100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0.7109375" style="2" customWidth="1"/>
    <col min="3" max="3" width="38.7109375" customWidth="1"/>
    <col min="4" max="9" width="16.7109375" customWidth="1"/>
    <col min="10" max="10" width="17.28515625" bestFit="1" customWidth="1"/>
  </cols>
  <sheetData>
    <row r="1" spans="2:10" ht="15.75" thickBot="1" x14ac:dyDescent="0.3"/>
    <row r="2" spans="2:10" ht="19.5" thickBot="1" x14ac:dyDescent="0.35">
      <c r="B2" s="153" t="s">
        <v>160</v>
      </c>
      <c r="C2" s="154"/>
      <c r="D2" s="154"/>
      <c r="E2" s="154"/>
      <c r="F2" s="155"/>
    </row>
    <row r="4" spans="2:10" ht="18.75" x14ac:dyDescent="0.3">
      <c r="B4" s="28" t="s">
        <v>44</v>
      </c>
    </row>
    <row r="5" spans="2:10" ht="15.75" thickBot="1" x14ac:dyDescent="0.3"/>
    <row r="6" spans="2:10" s="30" customFormat="1" ht="54.75" customHeight="1" thickBot="1" x14ac:dyDescent="0.3">
      <c r="B6" s="29" t="s">
        <v>47</v>
      </c>
      <c r="C6" s="102" t="s">
        <v>85</v>
      </c>
      <c r="D6" s="101" t="s">
        <v>82</v>
      </c>
      <c r="E6" s="101" t="s">
        <v>124</v>
      </c>
      <c r="F6" s="101" t="s">
        <v>125</v>
      </c>
      <c r="G6" s="123" t="s">
        <v>161</v>
      </c>
      <c r="H6" s="124" t="s">
        <v>126</v>
      </c>
      <c r="I6" s="125" t="s">
        <v>127</v>
      </c>
      <c r="J6" s="126" t="s">
        <v>128</v>
      </c>
    </row>
    <row r="7" spans="2:10" x14ac:dyDescent="0.25">
      <c r="B7" s="31"/>
      <c r="C7" s="32"/>
      <c r="D7" s="33"/>
      <c r="E7" s="33"/>
      <c r="F7" s="33"/>
      <c r="G7" s="66"/>
      <c r="H7" s="2"/>
      <c r="I7" s="127"/>
      <c r="J7" s="127"/>
    </row>
    <row r="8" spans="2:10" s="26" customFormat="1" x14ac:dyDescent="0.25">
      <c r="B8" s="34">
        <v>3</v>
      </c>
      <c r="C8" s="35" t="s">
        <v>86</v>
      </c>
      <c r="D8" s="100">
        <f>'Cap. 3 Ing. vendes'!F3</f>
        <v>1736411.89</v>
      </c>
      <c r="E8" s="100">
        <f>'Cap. 3 Ing. vendes'!G3</f>
        <v>145046.91999999998</v>
      </c>
      <c r="F8" s="100">
        <f>'Cap. 3 Ing. vendes'!H3</f>
        <v>1881458.8099999998</v>
      </c>
      <c r="G8" s="100">
        <f>'Cap. 3 Ing. vendes'!I3</f>
        <v>323918.51</v>
      </c>
      <c r="H8" s="100">
        <f>'Cap. 3 Ing. vendes'!J3</f>
        <v>73310.87</v>
      </c>
      <c r="I8" s="100">
        <f>'Cap. 3 Ing. vendes'!K3</f>
        <v>250607.64</v>
      </c>
      <c r="J8" s="100">
        <f>'Cap. 3 Ing. vendes'!L3</f>
        <v>-1557540.2999999998</v>
      </c>
    </row>
    <row r="9" spans="2:10" s="26" customFormat="1" x14ac:dyDescent="0.25">
      <c r="B9" s="34">
        <v>4</v>
      </c>
      <c r="C9" s="35" t="s">
        <v>55</v>
      </c>
      <c r="D9" s="100">
        <f>'Cap. 4 Ing. Transf.corrents'!F3</f>
        <v>1688393</v>
      </c>
      <c r="E9" s="100">
        <f>'Cap. 4 Ing. Transf.corrents'!G3</f>
        <v>157556.26</v>
      </c>
      <c r="F9" s="100">
        <f>'Cap. 4 Ing. Transf.corrents'!H3</f>
        <v>1845949.26</v>
      </c>
      <c r="G9" s="100">
        <f>'Cap. 4 Ing. Transf.corrents'!I3</f>
        <v>1737221.01</v>
      </c>
      <c r="H9" s="100">
        <f>'Cap. 4 Ing. Transf.corrents'!J3</f>
        <v>0</v>
      </c>
      <c r="I9" s="100">
        <f>'Cap. 4 Ing. Transf.corrents'!K3</f>
        <v>1737221.01</v>
      </c>
      <c r="J9" s="100">
        <f>'Cap. 4 Ing. Transf.corrents'!L3</f>
        <v>-108728.25000000007</v>
      </c>
    </row>
    <row r="10" spans="2:10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</row>
    <row r="11" spans="2:10" x14ac:dyDescent="0.25">
      <c r="B11" s="34">
        <v>8</v>
      </c>
      <c r="C11" s="37" t="s">
        <v>131</v>
      </c>
      <c r="D11" s="36">
        <f>'Cap. 5 i 8 Ing. pat'!F14</f>
        <v>0</v>
      </c>
      <c r="E11" s="36">
        <f>'Cap. 5 i 8 Ing. pat'!G14</f>
        <v>394362.2</v>
      </c>
      <c r="F11" s="36">
        <f>'Cap. 5 i 8 Ing. pat'!H14</f>
        <v>394362.2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-394362.2</v>
      </c>
    </row>
    <row r="12" spans="2:10" x14ac:dyDescent="0.25">
      <c r="C12" s="1"/>
      <c r="E12" s="128"/>
      <c r="F12" s="128"/>
      <c r="G12" s="128"/>
      <c r="H12" s="128"/>
      <c r="I12" s="128"/>
      <c r="J12" s="128"/>
    </row>
    <row r="13" spans="2:10" s="41" customFormat="1" ht="18.75" x14ac:dyDescent="0.3">
      <c r="B13" s="38" t="s">
        <v>57</v>
      </c>
      <c r="C13" s="39"/>
      <c r="D13" s="40">
        <f>SUM(D8:D11)</f>
        <v>3424834.8899999997</v>
      </c>
      <c r="E13" s="40">
        <f t="shared" ref="E13:J13" si="0">SUM(E8:E11)</f>
        <v>696965.38</v>
      </c>
      <c r="F13" s="40">
        <f>SUM(F8:F11)</f>
        <v>4121800.27</v>
      </c>
      <c r="G13" s="40">
        <f t="shared" si="0"/>
        <v>2061139.52</v>
      </c>
      <c r="H13" s="40">
        <f t="shared" si="0"/>
        <v>73310.87</v>
      </c>
      <c r="I13" s="40">
        <f t="shared" si="0"/>
        <v>1987828.65</v>
      </c>
      <c r="J13" s="40">
        <f t="shared" si="0"/>
        <v>-2060660.7499999998</v>
      </c>
    </row>
    <row r="14" spans="2:10" x14ac:dyDescent="0.25">
      <c r="B14" s="42"/>
    </row>
    <row r="15" spans="2:10" x14ac:dyDescent="0.25">
      <c r="B15" s="42"/>
    </row>
    <row r="16" spans="2:10" ht="18.75" x14ac:dyDescent="0.3">
      <c r="B16" s="28" t="s">
        <v>123</v>
      </c>
      <c r="J16" s="27"/>
    </row>
    <row r="17" spans="2:14" ht="15.75" thickBot="1" x14ac:dyDescent="0.3"/>
    <row r="18" spans="2:14" s="30" customFormat="1" ht="51.75" customHeight="1" thickBot="1" x14ac:dyDescent="0.3">
      <c r="B18" s="29" t="s">
        <v>47</v>
      </c>
      <c r="C18" s="102" t="s">
        <v>85</v>
      </c>
      <c r="D18" s="101" t="s">
        <v>82</v>
      </c>
      <c r="E18" s="101" t="s">
        <v>124</v>
      </c>
      <c r="F18" s="101" t="s">
        <v>125</v>
      </c>
      <c r="G18" s="123" t="s">
        <v>162</v>
      </c>
      <c r="H18" s="124" t="s">
        <v>129</v>
      </c>
      <c r="I18" s="125" t="s">
        <v>130</v>
      </c>
      <c r="J18" s="126" t="s">
        <v>128</v>
      </c>
    </row>
    <row r="19" spans="2:14" x14ac:dyDescent="0.25">
      <c r="B19" s="31"/>
      <c r="C19" s="32"/>
      <c r="D19" s="43"/>
      <c r="E19" s="43"/>
      <c r="F19" s="43"/>
    </row>
    <row r="20" spans="2:14" s="26" customFormat="1" x14ac:dyDescent="0.25">
      <c r="B20" s="34">
        <v>1</v>
      </c>
      <c r="C20" s="35" t="s">
        <v>87</v>
      </c>
      <c r="D20" s="103">
        <f>'Cap. 1 Desp. Personal'!F3</f>
        <v>2558281.83</v>
      </c>
      <c r="E20" s="103">
        <f>'Cap. 1 Desp. Personal'!G3</f>
        <v>351880.07</v>
      </c>
      <c r="F20" s="103">
        <f>'Cap. 1 Desp. Personal'!H3</f>
        <v>2910161.9</v>
      </c>
      <c r="G20" s="103">
        <f>'Cap. 1 Desp. Personal'!I3</f>
        <v>2123387.46</v>
      </c>
      <c r="H20" s="103">
        <f>'Cap. 1 Desp. Personal'!J3</f>
        <v>0</v>
      </c>
      <c r="I20" s="103">
        <f>'Cap. 1 Desp. Personal'!K3</f>
        <v>2123387.46</v>
      </c>
      <c r="J20" s="103">
        <f>'Cap. 1 Desp. Personal'!L3</f>
        <v>786774.44000000018</v>
      </c>
    </row>
    <row r="21" spans="2:14" s="26" customFormat="1" x14ac:dyDescent="0.25">
      <c r="B21" s="34">
        <v>2</v>
      </c>
      <c r="C21" s="35" t="s">
        <v>58</v>
      </c>
      <c r="D21" s="103">
        <f>'Cap. 2 Desp.Corrents'!F3</f>
        <v>854123.05999999994</v>
      </c>
      <c r="E21" s="103">
        <f>'Cap. 2 Desp.Corrents'!G3</f>
        <v>286497.15999999997</v>
      </c>
      <c r="F21" s="103">
        <f>'Cap. 2 Desp.Corrents'!H3</f>
        <v>1140620.22</v>
      </c>
      <c r="G21" s="103">
        <f>'Cap. 2 Desp.Corrents'!I3</f>
        <v>641074.28999999992</v>
      </c>
      <c r="H21" s="103">
        <f>'Cap. 2 Desp.Corrents'!J3</f>
        <v>39063.549999999974</v>
      </c>
      <c r="I21" s="103">
        <f>'Cap. 2 Desp.Corrents'!K3</f>
        <v>602010.74</v>
      </c>
      <c r="J21" s="103">
        <f>'Cap. 2 Desp.Corrents'!L3</f>
        <v>499545.93</v>
      </c>
    </row>
    <row r="22" spans="2:14" s="26" customFormat="1" x14ac:dyDescent="0.25">
      <c r="B22" s="34">
        <v>3</v>
      </c>
      <c r="C22" s="35" t="s">
        <v>59</v>
      </c>
      <c r="D22" s="103">
        <f>'Cap. 3-4-6 Df, Tc, Inv'!F3</f>
        <v>430</v>
      </c>
      <c r="E22" s="103">
        <f>'Cap. 3-4-6 Df, Tc, Inv'!G3</f>
        <v>350</v>
      </c>
      <c r="F22" s="103">
        <f>'Cap. 3-4-6 Df, Tc, Inv'!H3</f>
        <v>780</v>
      </c>
      <c r="G22" s="103">
        <f>'Cap. 3-4-6 Df, Tc, Inv'!I3</f>
        <v>667.29</v>
      </c>
      <c r="H22" s="103">
        <f>'Cap. 3-4-6 Df, Tc, Inv'!J3</f>
        <v>0</v>
      </c>
      <c r="I22" s="103">
        <f>'Cap. 3-4-6 Df, Tc, Inv'!K3</f>
        <v>667.29</v>
      </c>
      <c r="J22" s="103">
        <f>'Cap. 3-4-6 Df, Tc, Inv'!L3</f>
        <v>112.71000000000004</v>
      </c>
    </row>
    <row r="23" spans="2:14" s="26" customFormat="1" x14ac:dyDescent="0.25">
      <c r="B23" s="34">
        <v>4</v>
      </c>
      <c r="C23" s="35" t="s">
        <v>132</v>
      </c>
      <c r="D23" s="103">
        <f>'Cap. 3-4-6 Df, Tc, Inv'!F13</f>
        <v>0</v>
      </c>
      <c r="E23" s="103">
        <f>'Cap. 3-4-6 Df, Tc, Inv'!G13</f>
        <v>47485</v>
      </c>
      <c r="F23" s="103">
        <f>'Cap. 3-4-6 Df, Tc, Inv'!H13</f>
        <v>47485</v>
      </c>
      <c r="G23" s="103">
        <f>'Cap. 3-4-6 Df, Tc, Inv'!I13</f>
        <v>16890</v>
      </c>
      <c r="H23" s="103">
        <f>'Cap. 3-4-6 Df, Tc, Inv'!J13</f>
        <v>0</v>
      </c>
      <c r="I23" s="103">
        <f>'Cap. 3-4-6 Df, Tc, Inv'!K13</f>
        <v>16890</v>
      </c>
      <c r="J23" s="103">
        <f>'Cap. 3-4-6 Df, Tc, Inv'!L13</f>
        <v>30595</v>
      </c>
    </row>
    <row r="24" spans="2:14" s="26" customFormat="1" x14ac:dyDescent="0.25">
      <c r="B24" s="34">
        <v>6</v>
      </c>
      <c r="C24" s="37" t="s">
        <v>60</v>
      </c>
      <c r="D24" s="103">
        <f>'Cap. 3-4-6 Df, Tc, Inv'!F23</f>
        <v>12000</v>
      </c>
      <c r="E24" s="103">
        <f>'Cap. 3-4-6 Df, Tc, Inv'!G23</f>
        <v>10753.15</v>
      </c>
      <c r="F24" s="103">
        <f>'Cap. 3-4-6 Df, Tc, Inv'!H23</f>
        <v>22753.15</v>
      </c>
      <c r="G24" s="103">
        <f>'Cap. 3-4-6 Df, Tc, Inv'!I23</f>
        <v>19007.05</v>
      </c>
      <c r="H24" s="103">
        <f>'Cap. 3-4-6 Df, Tc, Inv'!J23</f>
        <v>0</v>
      </c>
      <c r="I24" s="103">
        <f>'Cap. 3-4-6 Df, Tc, Inv'!K23</f>
        <v>19007.05</v>
      </c>
      <c r="J24" s="103">
        <f>'Cap. 3-4-6 Df, Tc, Inv'!L23</f>
        <v>3746.1000000000031</v>
      </c>
    </row>
    <row r="26" spans="2:14" s="41" customFormat="1" ht="18.75" x14ac:dyDescent="0.3">
      <c r="B26" s="38" t="s">
        <v>61</v>
      </c>
      <c r="C26" s="39"/>
      <c r="D26" s="40">
        <f t="shared" ref="D26:J26" si="1">SUM(D20:D25)</f>
        <v>3424834.89</v>
      </c>
      <c r="E26" s="40">
        <f t="shared" si="1"/>
        <v>696965.38</v>
      </c>
      <c r="F26" s="40">
        <f t="shared" si="1"/>
        <v>4121800.27</v>
      </c>
      <c r="G26" s="40">
        <f t="shared" si="1"/>
        <v>2801026.09</v>
      </c>
      <c r="H26" s="40">
        <f t="shared" si="1"/>
        <v>39063.549999999974</v>
      </c>
      <c r="I26" s="40">
        <f t="shared" si="1"/>
        <v>2761962.54</v>
      </c>
      <c r="J26" s="40">
        <f t="shared" si="1"/>
        <v>1320774.1800000002</v>
      </c>
    </row>
    <row r="28" spans="2:14" x14ac:dyDescent="0.25">
      <c r="D28" s="118"/>
    </row>
    <row r="29" spans="2:14" x14ac:dyDescent="0.25">
      <c r="C29" s="32" t="s">
        <v>133</v>
      </c>
      <c r="E29" s="27">
        <f>E13-E26</f>
        <v>0</v>
      </c>
      <c r="F29" s="27">
        <f>F13-F26</f>
        <v>0</v>
      </c>
      <c r="G29" s="27">
        <f t="shared" ref="G29:I29" si="2">G13-G26</f>
        <v>-739886.56999999983</v>
      </c>
      <c r="H29" s="27">
        <f t="shared" si="2"/>
        <v>34247.320000000022</v>
      </c>
      <c r="I29" s="27">
        <f t="shared" si="2"/>
        <v>-774133.89000000013</v>
      </c>
      <c r="J29" s="27">
        <f>J13+J26</f>
        <v>-739886.5699999996</v>
      </c>
    </row>
    <row r="30" spans="2:14" x14ac:dyDescent="0.25">
      <c r="D30" s="27"/>
    </row>
    <row r="31" spans="2:14" ht="30.75" customHeight="1" x14ac:dyDescent="0.25">
      <c r="B31" s="44"/>
      <c r="D31" s="27"/>
      <c r="K31" s="145"/>
      <c r="L31" s="145"/>
      <c r="M31" s="145"/>
      <c r="N31" s="145"/>
    </row>
    <row r="32" spans="2:14" x14ac:dyDescent="0.25">
      <c r="B32" s="44"/>
    </row>
    <row r="33" ht="15" customHeight="1" x14ac:dyDescent="0.25"/>
    <row r="45" ht="15.75" customHeight="1" x14ac:dyDescent="0.25"/>
  </sheetData>
  <mergeCells count="1">
    <mergeCell ref="B2:F2"/>
  </mergeCells>
  <printOptions horizontalCentered="1"/>
  <pageMargins left="0" right="0" top="0.39370078740157483" bottom="0.39370078740157483" header="0.31496062992125984" footer="0.15748031496062992"/>
  <pageSetup paperSize="9" scale="86" fitToHeight="0" orientation="landscape" r:id="rId1"/>
  <headerFooter>
    <oddFooter>&amp;CSeguiment pressupost 2021 IERMB _ 30/06/2021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4"/>
  <sheetViews>
    <sheetView showGridLines="0" zoomScaleNormal="100" zoomScaleSheetLayoutView="100" zoomScalePageLayoutView="96" workbookViewId="0">
      <selection activeCell="I31" sqref="I31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2.7109375" customWidth="1"/>
    <col min="4" max="4" width="49" customWidth="1"/>
    <col min="5" max="5" width="25.7109375" customWidth="1"/>
    <col min="6" max="11" width="14.7109375" customWidth="1"/>
    <col min="12" max="12" width="15.5703125" customWidth="1"/>
  </cols>
  <sheetData>
    <row r="2" spans="1:13" ht="15.75" thickBot="1" x14ac:dyDescent="0.3"/>
    <row r="3" spans="1:13" s="19" customFormat="1" ht="18" thickBot="1" x14ac:dyDescent="0.35">
      <c r="A3" s="45" t="s">
        <v>102</v>
      </c>
      <c r="B3" s="46"/>
      <c r="C3" s="46"/>
      <c r="D3" s="46"/>
      <c r="E3" s="46"/>
      <c r="F3" s="88">
        <f t="shared" ref="F3:L3" si="0">F7</f>
        <v>1736411.89</v>
      </c>
      <c r="G3" s="88">
        <f t="shared" si="0"/>
        <v>145046.91999999998</v>
      </c>
      <c r="H3" s="88">
        <f t="shared" si="0"/>
        <v>1881458.8099999998</v>
      </c>
      <c r="I3" s="88">
        <f t="shared" si="0"/>
        <v>323918.51</v>
      </c>
      <c r="J3" s="88">
        <f t="shared" si="0"/>
        <v>73310.87</v>
      </c>
      <c r="K3" s="88">
        <f t="shared" si="0"/>
        <v>250607.64</v>
      </c>
      <c r="L3" s="88">
        <f t="shared" si="0"/>
        <v>-1557540.2999999998</v>
      </c>
    </row>
    <row r="4" spans="1:13" ht="15.75" thickBot="1" x14ac:dyDescent="0.3"/>
    <row r="5" spans="1:13" s="30" customFormat="1" ht="45.75" thickBot="1" x14ac:dyDescent="0.3">
      <c r="A5" s="47"/>
      <c r="B5" s="29" t="s">
        <v>62</v>
      </c>
      <c r="C5" s="75"/>
      <c r="D5" s="84" t="s">
        <v>3</v>
      </c>
      <c r="E5" s="76"/>
      <c r="F5" s="77" t="s">
        <v>82</v>
      </c>
      <c r="G5" s="101" t="s">
        <v>158</v>
      </c>
      <c r="H5" s="101" t="s">
        <v>125</v>
      </c>
      <c r="I5" s="123" t="s">
        <v>161</v>
      </c>
      <c r="J5" s="124" t="s">
        <v>126</v>
      </c>
      <c r="K5" s="125" t="s">
        <v>127</v>
      </c>
      <c r="L5" s="126" t="s">
        <v>128</v>
      </c>
    </row>
    <row r="6" spans="1:13" x14ac:dyDescent="0.25">
      <c r="B6" s="31"/>
      <c r="C6" s="32"/>
      <c r="D6" s="6"/>
      <c r="E6" s="6"/>
      <c r="F6" s="33"/>
    </row>
    <row r="7" spans="1:13" ht="15.75" thickBot="1" x14ac:dyDescent="0.3">
      <c r="B7" s="49">
        <v>3</v>
      </c>
      <c r="C7" s="50" t="s">
        <v>86</v>
      </c>
      <c r="D7" s="51"/>
      <c r="E7" s="51"/>
      <c r="F7" s="52">
        <f>F10+F9+F8+F21+F26</f>
        <v>1736411.89</v>
      </c>
      <c r="G7" s="52">
        <f t="shared" ref="G7:L7" si="1">G10+G9+G8+G21+G26</f>
        <v>145046.91999999998</v>
      </c>
      <c r="H7" s="52">
        <f t="shared" si="1"/>
        <v>1881458.8099999998</v>
      </c>
      <c r="I7" s="52">
        <f t="shared" si="1"/>
        <v>323918.51</v>
      </c>
      <c r="J7" s="52">
        <f t="shared" si="1"/>
        <v>73310.87</v>
      </c>
      <c r="K7" s="52">
        <f t="shared" si="1"/>
        <v>250607.64</v>
      </c>
      <c r="L7" s="52">
        <f t="shared" si="1"/>
        <v>-1557540.2999999998</v>
      </c>
    </row>
    <row r="8" spans="1:13" s="3" customFormat="1" ht="15.75" thickTop="1" x14ac:dyDescent="0.25">
      <c r="B8" s="83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29">
        <v>0</v>
      </c>
      <c r="J8" s="130">
        <f>I8-K8</f>
        <v>0</v>
      </c>
      <c r="K8" s="129">
        <v>0</v>
      </c>
      <c r="L8" s="148">
        <f>I8-H8</f>
        <v>-150</v>
      </c>
    </row>
    <row r="9" spans="1:13" s="3" customFormat="1" x14ac:dyDescent="0.25">
      <c r="B9" s="80">
        <v>38900</v>
      </c>
      <c r="C9" s="53" t="s">
        <v>147</v>
      </c>
      <c r="D9" s="54"/>
      <c r="E9" s="54"/>
      <c r="F9" s="146">
        <v>0</v>
      </c>
      <c r="G9" s="146">
        <v>0</v>
      </c>
      <c r="H9" s="146">
        <v>0</v>
      </c>
      <c r="I9" s="146">
        <f>89.54+226.27</f>
        <v>315.81</v>
      </c>
      <c r="J9" s="147">
        <v>0</v>
      </c>
      <c r="K9" s="146">
        <f>89.54+226.27</f>
        <v>315.81</v>
      </c>
      <c r="L9" s="149">
        <f>I9-H9</f>
        <v>315.81</v>
      </c>
    </row>
    <row r="10" spans="1:13" x14ac:dyDescent="0.25">
      <c r="B10" s="80">
        <v>39900</v>
      </c>
      <c r="C10" s="53" t="s">
        <v>88</v>
      </c>
      <c r="D10" s="54"/>
      <c r="E10" s="54"/>
      <c r="F10" s="55">
        <f t="shared" ref="F10:L10" si="2">SUM(F11:F20)</f>
        <v>1736261.89</v>
      </c>
      <c r="G10" s="55">
        <f t="shared" si="2"/>
        <v>145046.91999999998</v>
      </c>
      <c r="H10" s="55">
        <f t="shared" si="2"/>
        <v>1881308.8099999998</v>
      </c>
      <c r="I10" s="55">
        <f t="shared" si="2"/>
        <v>294990.31</v>
      </c>
      <c r="J10" s="55">
        <f t="shared" si="2"/>
        <v>73310.87</v>
      </c>
      <c r="K10" s="55">
        <f t="shared" si="2"/>
        <v>221679.44</v>
      </c>
      <c r="L10" s="55">
        <f t="shared" si="2"/>
        <v>-1586318.4999999998</v>
      </c>
      <c r="M10" s="3"/>
    </row>
    <row r="11" spans="1:13" x14ac:dyDescent="0.25">
      <c r="B11" s="81"/>
      <c r="C11" s="67"/>
      <c r="D11" s="72" t="s">
        <v>105</v>
      </c>
      <c r="E11" s="73" t="s">
        <v>104</v>
      </c>
      <c r="F11" s="111">
        <v>910266.01</v>
      </c>
      <c r="G11" s="12">
        <v>0</v>
      </c>
      <c r="H11" s="12">
        <f>F11+G11</f>
        <v>910266.01</v>
      </c>
      <c r="I11" s="12">
        <v>0</v>
      </c>
      <c r="J11" s="12">
        <f>I11-K11</f>
        <v>0</v>
      </c>
      <c r="K11" s="12">
        <v>0</v>
      </c>
      <c r="L11" s="12">
        <f>I11-H11</f>
        <v>-910266.01</v>
      </c>
      <c r="M11" s="3"/>
    </row>
    <row r="12" spans="1:13" x14ac:dyDescent="0.25">
      <c r="B12" s="81"/>
      <c r="C12" s="67"/>
      <c r="D12" s="72" t="s">
        <v>110</v>
      </c>
      <c r="E12" s="73" t="s">
        <v>104</v>
      </c>
      <c r="F12" s="111">
        <v>24000</v>
      </c>
      <c r="G12" s="12">
        <v>0</v>
      </c>
      <c r="H12" s="12">
        <f>F12+G12</f>
        <v>24000</v>
      </c>
      <c r="I12" s="12">
        <v>0</v>
      </c>
      <c r="J12" s="12">
        <f>I12-K12</f>
        <v>0</v>
      </c>
      <c r="K12" s="12">
        <v>0</v>
      </c>
      <c r="L12" s="12">
        <f>I12-H12</f>
        <v>-24000</v>
      </c>
      <c r="M12" s="3"/>
    </row>
    <row r="13" spans="1:13" s="2" customFormat="1" x14ac:dyDescent="0.25">
      <c r="B13" s="81"/>
      <c r="C13" s="120"/>
      <c r="D13" s="73" t="s">
        <v>71</v>
      </c>
      <c r="E13" s="73" t="s">
        <v>48</v>
      </c>
      <c r="F13" s="12">
        <v>317322</v>
      </c>
      <c r="G13" s="12">
        <v>80737.67</v>
      </c>
      <c r="H13" s="12">
        <f t="shared" ref="H13:H19" si="3">F13+G13</f>
        <v>398059.67</v>
      </c>
      <c r="I13" s="12">
        <f>36718.6+128515.1+73310.87</f>
        <v>238544.57</v>
      </c>
      <c r="J13" s="12">
        <f>I13-K13</f>
        <v>73310.87</v>
      </c>
      <c r="K13" s="12">
        <f>36718.6+128515.1</f>
        <v>165233.70000000001</v>
      </c>
      <c r="L13" s="12">
        <f t="shared" ref="L13:L20" si="4">I13-H13</f>
        <v>-159515.09999999998</v>
      </c>
      <c r="M13" s="3"/>
    </row>
    <row r="14" spans="1:13" s="66" customFormat="1" x14ac:dyDescent="0.25">
      <c r="B14" s="82"/>
      <c r="C14" s="120"/>
      <c r="D14" s="73" t="s">
        <v>109</v>
      </c>
      <c r="E14" s="73" t="s">
        <v>153</v>
      </c>
      <c r="F14" s="12">
        <v>10164</v>
      </c>
      <c r="G14" s="12">
        <v>0</v>
      </c>
      <c r="H14" s="12">
        <f t="shared" si="3"/>
        <v>10164</v>
      </c>
      <c r="I14" s="12">
        <v>0</v>
      </c>
      <c r="J14" s="12">
        <f t="shared" ref="J14:J20" si="5">I14-K14</f>
        <v>0</v>
      </c>
      <c r="K14" s="12">
        <v>0</v>
      </c>
      <c r="L14" s="12">
        <f t="shared" si="4"/>
        <v>-10164</v>
      </c>
      <c r="M14" s="3"/>
    </row>
    <row r="15" spans="1:13" s="66" customFormat="1" x14ac:dyDescent="0.25">
      <c r="B15" s="82"/>
      <c r="C15" s="120"/>
      <c r="D15" s="73" t="s">
        <v>121</v>
      </c>
      <c r="E15" s="73" t="s">
        <v>114</v>
      </c>
      <c r="F15" s="12">
        <v>261926.16</v>
      </c>
      <c r="G15" s="12">
        <v>0</v>
      </c>
      <c r="H15" s="12">
        <f t="shared" si="3"/>
        <v>261926.16</v>
      </c>
      <c r="I15" s="12">
        <v>0</v>
      </c>
      <c r="J15" s="12">
        <f t="shared" si="5"/>
        <v>0</v>
      </c>
      <c r="K15" s="12">
        <v>0</v>
      </c>
      <c r="L15" s="12">
        <f t="shared" si="4"/>
        <v>-261926.16</v>
      </c>
      <c r="M15" s="3"/>
    </row>
    <row r="16" spans="1:13" s="66" customFormat="1" x14ac:dyDescent="0.25">
      <c r="B16" s="82"/>
      <c r="C16" s="120"/>
      <c r="D16" s="73" t="s">
        <v>122</v>
      </c>
      <c r="E16" s="73" t="s">
        <v>115</v>
      </c>
      <c r="F16" s="12">
        <v>87308.72</v>
      </c>
      <c r="G16" s="12">
        <v>0</v>
      </c>
      <c r="H16" s="12">
        <f t="shared" si="3"/>
        <v>87308.72</v>
      </c>
      <c r="I16" s="12">
        <v>0</v>
      </c>
      <c r="J16" s="12">
        <f t="shared" si="5"/>
        <v>0</v>
      </c>
      <c r="K16" s="12">
        <v>0</v>
      </c>
      <c r="L16" s="12">
        <f t="shared" si="4"/>
        <v>-87308.72</v>
      </c>
      <c r="M16" s="3"/>
    </row>
    <row r="17" spans="2:14" x14ac:dyDescent="0.25">
      <c r="C17" s="74"/>
      <c r="D17" s="73" t="s">
        <v>116</v>
      </c>
      <c r="E17" s="73" t="s">
        <v>115</v>
      </c>
      <c r="F17" s="12">
        <v>15000</v>
      </c>
      <c r="G17" s="12">
        <v>14509.25</v>
      </c>
      <c r="H17" s="12">
        <f t="shared" si="3"/>
        <v>29509.25</v>
      </c>
      <c r="I17" s="12">
        <v>0</v>
      </c>
      <c r="J17" s="12">
        <f t="shared" si="5"/>
        <v>0</v>
      </c>
      <c r="K17" s="12">
        <v>0</v>
      </c>
      <c r="L17" s="12">
        <f t="shared" si="4"/>
        <v>-29509.25</v>
      </c>
      <c r="M17" s="3"/>
    </row>
    <row r="18" spans="2:14" x14ac:dyDescent="0.25">
      <c r="C18" s="74"/>
      <c r="D18" s="73" t="s">
        <v>148</v>
      </c>
      <c r="E18" s="73" t="s">
        <v>115</v>
      </c>
      <c r="F18" s="12">
        <v>0</v>
      </c>
      <c r="G18" s="12">
        <v>49800</v>
      </c>
      <c r="H18" s="12">
        <f t="shared" si="3"/>
        <v>49800</v>
      </c>
      <c r="I18" s="12">
        <v>0</v>
      </c>
      <c r="J18" s="12">
        <f t="shared" ref="J18" si="6">I18-K18</f>
        <v>0</v>
      </c>
      <c r="K18" s="12">
        <v>0</v>
      </c>
      <c r="L18" s="12">
        <f t="shared" ref="L18" si="7">I18-H18</f>
        <v>-49800</v>
      </c>
      <c r="M18" s="3"/>
    </row>
    <row r="19" spans="2:14" x14ac:dyDescent="0.25">
      <c r="C19" s="74"/>
      <c r="D19" s="73" t="s">
        <v>149</v>
      </c>
      <c r="E19" s="73" t="s">
        <v>150</v>
      </c>
      <c r="F19" s="12">
        <v>0</v>
      </c>
      <c r="G19" s="12">
        <v>0</v>
      </c>
      <c r="H19" s="12">
        <f t="shared" si="3"/>
        <v>0</v>
      </c>
      <c r="I19" s="12">
        <v>13713.99</v>
      </c>
      <c r="J19" s="12">
        <f t="shared" ref="J19" si="8">I19-K19</f>
        <v>0</v>
      </c>
      <c r="K19" s="12">
        <f>13713.99</f>
        <v>13713.99</v>
      </c>
      <c r="L19" s="12">
        <f t="shared" ref="L19" si="9">I19-H19</f>
        <v>13713.99</v>
      </c>
      <c r="M19" s="3"/>
    </row>
    <row r="20" spans="2:14" x14ac:dyDescent="0.25">
      <c r="C20" s="74"/>
      <c r="D20" s="73" t="s">
        <v>77</v>
      </c>
      <c r="E20" s="73" t="s">
        <v>78</v>
      </c>
      <c r="F20" s="12">
        <v>110275</v>
      </c>
      <c r="G20" s="12">
        <v>0</v>
      </c>
      <c r="H20" s="12">
        <f>F20+G20</f>
        <v>110275</v>
      </c>
      <c r="I20" s="12">
        <f>3080+6160+5000+1200+8000+14291.75+5000</f>
        <v>42731.75</v>
      </c>
      <c r="J20" s="12">
        <f t="shared" si="5"/>
        <v>0</v>
      </c>
      <c r="K20" s="12">
        <f>3080+6160+5000+8000+14291.75+1200+5000</f>
        <v>42731.75</v>
      </c>
      <c r="L20" s="12">
        <f t="shared" si="4"/>
        <v>-67543.25</v>
      </c>
      <c r="M20" s="3"/>
      <c r="N20" s="141"/>
    </row>
    <row r="21" spans="2:14" x14ac:dyDescent="0.25">
      <c r="B21" s="80">
        <v>39901</v>
      </c>
      <c r="C21" s="53" t="s">
        <v>141</v>
      </c>
      <c r="D21" s="54"/>
      <c r="E21" s="54"/>
      <c r="F21" s="55">
        <f>SUM(F22:F25)</f>
        <v>0</v>
      </c>
      <c r="G21" s="55">
        <f t="shared" ref="G21:L21" si="10">SUM(G22:G25)</f>
        <v>0</v>
      </c>
      <c r="H21" s="55">
        <f t="shared" si="10"/>
        <v>0</v>
      </c>
      <c r="I21" s="55">
        <f t="shared" si="10"/>
        <v>28462.39</v>
      </c>
      <c r="J21" s="55">
        <f t="shared" si="10"/>
        <v>0</v>
      </c>
      <c r="K21" s="55">
        <f t="shared" ref="K21" si="11">SUM(K22:K25)</f>
        <v>28462.39</v>
      </c>
      <c r="L21" s="55">
        <f t="shared" si="10"/>
        <v>28462.39</v>
      </c>
      <c r="M21" s="3"/>
    </row>
    <row r="22" spans="2:14" x14ac:dyDescent="0.25">
      <c r="B22" s="81"/>
      <c r="C22" s="67"/>
      <c r="D22" s="73" t="s">
        <v>121</v>
      </c>
      <c r="E22" s="73" t="s">
        <v>114</v>
      </c>
      <c r="F22" s="111">
        <v>0</v>
      </c>
      <c r="G22" s="12">
        <v>0</v>
      </c>
      <c r="H22" s="12">
        <f t="shared" ref="H22:H25" si="12">F22+G22</f>
        <v>0</v>
      </c>
      <c r="I22" s="12">
        <v>0</v>
      </c>
      <c r="J22" s="12">
        <f t="shared" ref="J22:J25" si="13">I22-K22</f>
        <v>0</v>
      </c>
      <c r="K22" s="12">
        <v>0</v>
      </c>
      <c r="L22" s="12">
        <f t="shared" ref="L22:L25" si="14">I22-H22</f>
        <v>0</v>
      </c>
      <c r="M22" s="3"/>
    </row>
    <row r="23" spans="2:14" x14ac:dyDescent="0.25">
      <c r="D23" s="73" t="s">
        <v>122</v>
      </c>
      <c r="E23" s="73" t="s">
        <v>115</v>
      </c>
      <c r="F23" s="12">
        <v>0</v>
      </c>
      <c r="G23" s="12">
        <v>0</v>
      </c>
      <c r="H23" s="12">
        <f t="shared" si="12"/>
        <v>0</v>
      </c>
      <c r="I23" s="12">
        <v>0</v>
      </c>
      <c r="J23" s="12">
        <f t="shared" si="13"/>
        <v>0</v>
      </c>
      <c r="K23" s="12">
        <v>0</v>
      </c>
      <c r="L23" s="12">
        <f t="shared" si="14"/>
        <v>0</v>
      </c>
      <c r="M23" s="3"/>
    </row>
    <row r="24" spans="2:14" x14ac:dyDescent="0.25">
      <c r="D24" s="73" t="s">
        <v>116</v>
      </c>
      <c r="E24" s="73" t="s">
        <v>115</v>
      </c>
      <c r="F24" s="12">
        <v>0</v>
      </c>
      <c r="G24" s="12">
        <v>0</v>
      </c>
      <c r="H24" s="12">
        <f t="shared" si="12"/>
        <v>0</v>
      </c>
      <c r="I24" s="12">
        <v>20062.39</v>
      </c>
      <c r="J24" s="12">
        <f t="shared" si="13"/>
        <v>0</v>
      </c>
      <c r="K24" s="12">
        <v>20062.39</v>
      </c>
      <c r="L24" s="12">
        <f t="shared" si="14"/>
        <v>20062.39</v>
      </c>
      <c r="M24" s="3"/>
    </row>
    <row r="25" spans="2:14" x14ac:dyDescent="0.25">
      <c r="C25" s="2"/>
      <c r="D25" s="73" t="s">
        <v>77</v>
      </c>
      <c r="E25" s="73" t="s">
        <v>78</v>
      </c>
      <c r="F25" s="12">
        <v>0</v>
      </c>
      <c r="G25" s="12">
        <v>0</v>
      </c>
      <c r="H25" s="12">
        <f t="shared" si="12"/>
        <v>0</v>
      </c>
      <c r="I25" s="12">
        <v>8400</v>
      </c>
      <c r="J25" s="12">
        <f t="shared" si="13"/>
        <v>0</v>
      </c>
      <c r="K25" s="12">
        <v>8400</v>
      </c>
      <c r="L25" s="12">
        <f t="shared" si="14"/>
        <v>8400</v>
      </c>
      <c r="M25" s="3"/>
    </row>
    <row r="26" spans="2:14" x14ac:dyDescent="0.25">
      <c r="B26" s="80">
        <v>39902</v>
      </c>
      <c r="C26" s="53" t="s">
        <v>140</v>
      </c>
      <c r="D26" s="54"/>
      <c r="E26" s="54"/>
      <c r="F26" s="55">
        <f>SUM(F27:F28)</f>
        <v>0</v>
      </c>
      <c r="G26" s="55">
        <f>SUM(G27:G28)</f>
        <v>0</v>
      </c>
      <c r="H26" s="55">
        <f t="shared" ref="H26:L26" si="15">SUM(H27:H28)</f>
        <v>0</v>
      </c>
      <c r="I26" s="55">
        <f t="shared" si="15"/>
        <v>150</v>
      </c>
      <c r="J26" s="55">
        <f t="shared" si="15"/>
        <v>0</v>
      </c>
      <c r="K26" s="55">
        <f t="shared" ref="K26" si="16">SUM(K27:K28)</f>
        <v>150</v>
      </c>
      <c r="L26" s="55">
        <f t="shared" si="15"/>
        <v>150</v>
      </c>
      <c r="M26" s="3"/>
    </row>
    <row r="27" spans="2:14" x14ac:dyDescent="0.25">
      <c r="B27" s="81"/>
      <c r="C27" s="67"/>
      <c r="D27" s="72" t="s">
        <v>105</v>
      </c>
      <c r="E27" s="73" t="s">
        <v>104</v>
      </c>
      <c r="F27" s="111">
        <v>0</v>
      </c>
      <c r="G27" s="12">
        <v>0</v>
      </c>
      <c r="H27" s="12">
        <f>F27+G27</f>
        <v>0</v>
      </c>
      <c r="I27" s="12">
        <v>0</v>
      </c>
      <c r="J27" s="12">
        <f>I27-K27</f>
        <v>0</v>
      </c>
      <c r="K27" s="12">
        <v>0</v>
      </c>
      <c r="L27" s="12">
        <f>I27-H27</f>
        <v>0</v>
      </c>
      <c r="M27" s="3"/>
    </row>
    <row r="28" spans="2:14" x14ac:dyDescent="0.25">
      <c r="B28" s="81"/>
      <c r="C28" s="140"/>
      <c r="D28" s="73" t="s">
        <v>77</v>
      </c>
      <c r="E28" s="73" t="s">
        <v>78</v>
      </c>
      <c r="F28" s="12">
        <v>0</v>
      </c>
      <c r="G28" s="12">
        <v>0</v>
      </c>
      <c r="H28" s="12">
        <f>F28+G28</f>
        <v>0</v>
      </c>
      <c r="I28" s="12">
        <v>150</v>
      </c>
      <c r="J28" s="12">
        <f>I28-K28</f>
        <v>0</v>
      </c>
      <c r="K28" s="12">
        <v>150</v>
      </c>
      <c r="L28" s="12">
        <f>I28-H28</f>
        <v>150</v>
      </c>
      <c r="M28" s="3"/>
    </row>
    <row r="29" spans="2:14" x14ac:dyDescent="0.25">
      <c r="F29" s="27"/>
      <c r="M29" s="3"/>
    </row>
    <row r="30" spans="2:14" x14ac:dyDescent="0.25">
      <c r="D30" s="119" t="s">
        <v>117</v>
      </c>
      <c r="M30" s="3"/>
    </row>
    <row r="31" spans="2:14" x14ac:dyDescent="0.25">
      <c r="K31" s="27"/>
      <c r="L31" s="142"/>
      <c r="M31" s="3"/>
    </row>
    <row r="32" spans="2:14" ht="15" customHeight="1" x14ac:dyDescent="0.25">
      <c r="L32" s="142"/>
      <c r="M32" s="3"/>
    </row>
    <row r="33" spans="12:12" ht="15" customHeight="1" x14ac:dyDescent="0.25">
      <c r="L33" s="142"/>
    </row>
    <row r="34" spans="12:12" x14ac:dyDescent="0.25">
      <c r="L34" s="142"/>
    </row>
    <row r="35" spans="12:12" x14ac:dyDescent="0.25">
      <c r="L35" s="142"/>
    </row>
    <row r="36" spans="12:12" x14ac:dyDescent="0.25">
      <c r="L36" s="142"/>
    </row>
    <row r="37" spans="12:12" x14ac:dyDescent="0.25">
      <c r="L37" s="142"/>
    </row>
    <row r="38" spans="12:12" x14ac:dyDescent="0.25">
      <c r="L38" s="142"/>
    </row>
    <row r="39" spans="12:12" x14ac:dyDescent="0.25">
      <c r="L39" s="142"/>
    </row>
    <row r="40" spans="12:12" x14ac:dyDescent="0.25">
      <c r="L40" s="142"/>
    </row>
    <row r="41" spans="12:12" x14ac:dyDescent="0.25">
      <c r="L41" s="142"/>
    </row>
    <row r="42" spans="12:12" x14ac:dyDescent="0.25">
      <c r="L42" s="142"/>
    </row>
    <row r="43" spans="12:12" x14ac:dyDescent="0.25">
      <c r="L43" s="143"/>
    </row>
    <row r="44" spans="12:12" x14ac:dyDescent="0.25">
      <c r="L44" s="142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&amp;CSeguiment pressupost 2021 IERMB _ 30/06/2021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showGridLines="0" zoomScaleNormal="100" workbookViewId="0">
      <selection activeCell="G32" sqref="G32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4.7109375" customWidth="1"/>
    <col min="5" max="5" width="2.7109375" customWidth="1"/>
    <col min="6" max="12" width="16.7109375" customWidth="1"/>
  </cols>
  <sheetData>
    <row r="1" spans="1:12" x14ac:dyDescent="0.25">
      <c r="A1" s="4"/>
    </row>
    <row r="2" spans="1:12" ht="15.75" customHeight="1" thickBot="1" x14ac:dyDescent="0.3">
      <c r="A2" s="4"/>
    </row>
    <row r="3" spans="1:12" s="19" customFormat="1" ht="18" thickBot="1" x14ac:dyDescent="0.35">
      <c r="A3" s="45" t="s">
        <v>101</v>
      </c>
      <c r="B3" s="46"/>
      <c r="C3" s="46"/>
      <c r="D3" s="46"/>
      <c r="E3" s="46"/>
      <c r="F3" s="88">
        <f>F7</f>
        <v>1688393</v>
      </c>
      <c r="G3" s="88">
        <f t="shared" ref="G3:L3" si="0">G7</f>
        <v>157556.26</v>
      </c>
      <c r="H3" s="88">
        <f t="shared" si="0"/>
        <v>1845949.26</v>
      </c>
      <c r="I3" s="88">
        <f t="shared" si="0"/>
        <v>1737221.01</v>
      </c>
      <c r="J3" s="88">
        <f t="shared" si="0"/>
        <v>0</v>
      </c>
      <c r="K3" s="88">
        <f t="shared" si="0"/>
        <v>1737221.01</v>
      </c>
      <c r="L3" s="88">
        <f t="shared" si="0"/>
        <v>-108728.25000000007</v>
      </c>
    </row>
    <row r="4" spans="1:12" ht="15.75" thickBot="1" x14ac:dyDescent="0.3">
      <c r="A4" s="4"/>
    </row>
    <row r="5" spans="1:12" s="30" customFormat="1" ht="48.75" customHeight="1" thickBot="1" x14ac:dyDescent="0.3">
      <c r="A5" s="47"/>
      <c r="B5" s="29" t="s">
        <v>62</v>
      </c>
      <c r="C5" s="75"/>
      <c r="D5" s="84" t="s">
        <v>3</v>
      </c>
      <c r="E5" s="78"/>
      <c r="F5" s="79" t="s">
        <v>83</v>
      </c>
      <c r="G5" s="101" t="s">
        <v>158</v>
      </c>
      <c r="H5" s="101" t="s">
        <v>125</v>
      </c>
      <c r="I5" s="123" t="s">
        <v>161</v>
      </c>
      <c r="J5" s="124" t="s">
        <v>126</v>
      </c>
      <c r="K5" s="125" t="s">
        <v>127</v>
      </c>
      <c r="L5" s="126" t="s">
        <v>128</v>
      </c>
    </row>
    <row r="6" spans="1:12" x14ac:dyDescent="0.25">
      <c r="A6" s="4"/>
    </row>
    <row r="7" spans="1:12" ht="15.75" thickBot="1" x14ac:dyDescent="0.3">
      <c r="A7" s="4"/>
      <c r="B7" s="49">
        <v>4</v>
      </c>
      <c r="C7" s="50" t="s">
        <v>55</v>
      </c>
      <c r="D7" s="51"/>
      <c r="E7" s="51"/>
      <c r="F7" s="52">
        <f>F8+F10+F14+F16+F21+F12+F24</f>
        <v>1688393</v>
      </c>
      <c r="G7" s="52">
        <f t="shared" ref="G7:L7" si="1">G8+G10+G14+G16+G21+G12+G24</f>
        <v>157556.26</v>
      </c>
      <c r="H7" s="52">
        <f t="shared" si="1"/>
        <v>1845949.26</v>
      </c>
      <c r="I7" s="52">
        <f t="shared" si="1"/>
        <v>1737221.01</v>
      </c>
      <c r="J7" s="52">
        <f t="shared" si="1"/>
        <v>0</v>
      </c>
      <c r="K7" s="52">
        <f t="shared" si="1"/>
        <v>1737221.01</v>
      </c>
      <c r="L7" s="52">
        <f t="shared" si="1"/>
        <v>-108728.25000000007</v>
      </c>
    </row>
    <row r="8" spans="1:12" ht="15.75" thickTop="1" x14ac:dyDescent="0.25">
      <c r="B8" s="85">
        <v>42090</v>
      </c>
      <c r="C8" s="16" t="s">
        <v>144</v>
      </c>
      <c r="D8" s="17"/>
      <c r="E8" s="17"/>
      <c r="F8" s="25">
        <f>SUM(F9)</f>
        <v>0</v>
      </c>
      <c r="G8" s="25">
        <f t="shared" ref="G8:L10" si="2">SUM(G9)</f>
        <v>0</v>
      </c>
      <c r="H8" s="25">
        <f t="shared" si="2"/>
        <v>0</v>
      </c>
      <c r="I8" s="25">
        <f t="shared" si="2"/>
        <v>10164</v>
      </c>
      <c r="J8" s="25">
        <f t="shared" si="2"/>
        <v>0</v>
      </c>
      <c r="K8" s="25">
        <f t="shared" si="2"/>
        <v>10164</v>
      </c>
      <c r="L8" s="25">
        <f t="shared" si="2"/>
        <v>10164</v>
      </c>
    </row>
    <row r="9" spans="1:12" x14ac:dyDescent="0.25">
      <c r="B9" s="86"/>
      <c r="C9" s="2"/>
      <c r="D9" s="14" t="s">
        <v>145</v>
      </c>
      <c r="E9" s="14"/>
      <c r="F9" s="108">
        <v>0</v>
      </c>
      <c r="G9" s="12">
        <v>0</v>
      </c>
      <c r="H9" s="12">
        <f>F9+G9</f>
        <v>0</v>
      </c>
      <c r="I9" s="12">
        <v>10164</v>
      </c>
      <c r="J9" s="12">
        <f>I9-K9</f>
        <v>0</v>
      </c>
      <c r="K9" s="12">
        <v>10164</v>
      </c>
      <c r="L9" s="12">
        <f>I9-H9</f>
        <v>10164</v>
      </c>
    </row>
    <row r="10" spans="1:12" x14ac:dyDescent="0.25">
      <c r="B10" s="85">
        <v>45080</v>
      </c>
      <c r="C10" s="16" t="s">
        <v>5</v>
      </c>
      <c r="D10" s="17"/>
      <c r="E10" s="17"/>
      <c r="F10" s="25">
        <f>SUM(F11)</f>
        <v>37500</v>
      </c>
      <c r="G10" s="25">
        <f t="shared" si="2"/>
        <v>0</v>
      </c>
      <c r="H10" s="25">
        <f t="shared" si="2"/>
        <v>37500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-37500</v>
      </c>
    </row>
    <row r="11" spans="1:12" x14ac:dyDescent="0.25">
      <c r="B11" s="86"/>
      <c r="C11" s="2"/>
      <c r="D11" s="14" t="s">
        <v>81</v>
      </c>
      <c r="E11" s="14"/>
      <c r="F11" s="108">
        <v>37500</v>
      </c>
      <c r="G11" s="12">
        <v>0</v>
      </c>
      <c r="H11" s="12">
        <f>F11+G11</f>
        <v>37500</v>
      </c>
      <c r="I11" s="12">
        <v>0</v>
      </c>
      <c r="J11" s="12">
        <f>I11-K11</f>
        <v>0</v>
      </c>
      <c r="K11" s="12">
        <v>0</v>
      </c>
      <c r="L11" s="12">
        <f>I11-H11</f>
        <v>-37500</v>
      </c>
    </row>
    <row r="12" spans="1:12" x14ac:dyDescent="0.25">
      <c r="B12" s="83">
        <v>45300</v>
      </c>
      <c r="C12" s="18" t="s">
        <v>7</v>
      </c>
      <c r="D12" s="17"/>
      <c r="E12" s="17"/>
      <c r="F12" s="25">
        <f t="shared" ref="F12:L12" si="3">SUM(F13:F13)</f>
        <v>21423</v>
      </c>
      <c r="G12" s="25">
        <f t="shared" si="3"/>
        <v>0</v>
      </c>
      <c r="H12" s="25">
        <f t="shared" si="3"/>
        <v>21423</v>
      </c>
      <c r="I12" s="25">
        <f t="shared" si="3"/>
        <v>21423</v>
      </c>
      <c r="J12" s="25">
        <f t="shared" si="3"/>
        <v>0</v>
      </c>
      <c r="K12" s="25">
        <f t="shared" si="3"/>
        <v>21423</v>
      </c>
      <c r="L12" s="25">
        <f t="shared" si="3"/>
        <v>0</v>
      </c>
    </row>
    <row r="13" spans="1:12" x14ac:dyDescent="0.25">
      <c r="B13" s="87"/>
      <c r="C13" s="8"/>
      <c r="D13" s="15" t="s">
        <v>50</v>
      </c>
      <c r="E13" s="15"/>
      <c r="F13" s="109">
        <v>21423</v>
      </c>
      <c r="G13" s="12">
        <v>0</v>
      </c>
      <c r="H13" s="12">
        <f>F13+G13</f>
        <v>21423</v>
      </c>
      <c r="I13" s="12">
        <v>21423</v>
      </c>
      <c r="J13" s="12">
        <f>I13-K13</f>
        <v>0</v>
      </c>
      <c r="K13" s="12">
        <v>21423</v>
      </c>
      <c r="L13" s="12">
        <f>I13-H13</f>
        <v>0</v>
      </c>
    </row>
    <row r="14" spans="1:12" x14ac:dyDescent="0.25">
      <c r="B14" s="83">
        <v>46101</v>
      </c>
      <c r="C14" s="18" t="s">
        <v>0</v>
      </c>
      <c r="D14" s="17"/>
      <c r="E14" s="17"/>
      <c r="F14" s="25">
        <f t="shared" ref="F14:L14" si="4">SUM(F15:F15)</f>
        <v>37500</v>
      </c>
      <c r="G14" s="25">
        <f t="shared" si="4"/>
        <v>0</v>
      </c>
      <c r="H14" s="25">
        <f t="shared" si="4"/>
        <v>37500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-37500</v>
      </c>
    </row>
    <row r="15" spans="1:12" x14ac:dyDescent="0.25">
      <c r="B15" s="87"/>
      <c r="C15" s="1"/>
      <c r="D15" s="14" t="s">
        <v>81</v>
      </c>
      <c r="E15" s="13"/>
      <c r="F15" s="110">
        <v>37500</v>
      </c>
      <c r="G15" s="12">
        <v>0</v>
      </c>
      <c r="H15" s="12">
        <f>F15+G15</f>
        <v>37500</v>
      </c>
      <c r="I15" s="12">
        <v>0</v>
      </c>
      <c r="J15" s="12">
        <f>I15-K15</f>
        <v>0</v>
      </c>
      <c r="K15" s="12">
        <v>0</v>
      </c>
      <c r="L15" s="12">
        <f>I15-H15</f>
        <v>-37500</v>
      </c>
    </row>
    <row r="16" spans="1:12" x14ac:dyDescent="0.25">
      <c r="B16" s="83">
        <v>46201</v>
      </c>
      <c r="C16" s="18" t="s">
        <v>6</v>
      </c>
      <c r="D16" s="17"/>
      <c r="E16" s="17"/>
      <c r="F16" s="25">
        <f>SUM(F17:F20)</f>
        <v>79970</v>
      </c>
      <c r="G16" s="25">
        <f t="shared" ref="G16:L16" si="5">SUM(G17:G20)</f>
        <v>0</v>
      </c>
      <c r="H16" s="25">
        <f>SUM(H17:H20)</f>
        <v>79970</v>
      </c>
      <c r="I16" s="25">
        <f>SUM(I17:I20)</f>
        <v>434019.97</v>
      </c>
      <c r="J16" s="25">
        <f t="shared" si="5"/>
        <v>0</v>
      </c>
      <c r="K16" s="25">
        <f t="shared" si="5"/>
        <v>434019.97</v>
      </c>
      <c r="L16" s="25">
        <f t="shared" si="5"/>
        <v>354049.97</v>
      </c>
    </row>
    <row r="17" spans="2:12" x14ac:dyDescent="0.25">
      <c r="B17" s="87"/>
      <c r="C17" s="11"/>
      <c r="D17" s="15" t="s">
        <v>49</v>
      </c>
      <c r="E17" s="15"/>
      <c r="F17" s="109">
        <v>73970</v>
      </c>
      <c r="G17" s="12">
        <v>0</v>
      </c>
      <c r="H17" s="12">
        <f t="shared" ref="H17:H20" si="6">F17+G17</f>
        <v>73970</v>
      </c>
      <c r="I17" s="112">
        <v>73970</v>
      </c>
      <c r="J17" s="112">
        <f t="shared" ref="J17:J20" si="7">I17-K17</f>
        <v>0</v>
      </c>
      <c r="K17" s="112">
        <v>73970</v>
      </c>
      <c r="L17" s="112">
        <f t="shared" ref="L17:L20" si="8">I17-H17</f>
        <v>0</v>
      </c>
    </row>
    <row r="18" spans="2:12" x14ac:dyDescent="0.25">
      <c r="B18" s="87"/>
      <c r="C18" s="11"/>
      <c r="D18" s="72" t="s">
        <v>105</v>
      </c>
      <c r="E18" s="72"/>
      <c r="F18" s="156">
        <v>0</v>
      </c>
      <c r="G18" s="12">
        <v>0</v>
      </c>
      <c r="H18" s="12">
        <f t="shared" si="6"/>
        <v>0</v>
      </c>
      <c r="I18" s="12">
        <v>326849.96999999997</v>
      </c>
      <c r="J18" s="12">
        <f t="shared" si="7"/>
        <v>0</v>
      </c>
      <c r="K18" s="12">
        <v>326849.96999999997</v>
      </c>
      <c r="L18" s="12">
        <f t="shared" si="8"/>
        <v>326849.96999999997</v>
      </c>
    </row>
    <row r="19" spans="2:12" x14ac:dyDescent="0.25">
      <c r="B19" s="87"/>
      <c r="C19" s="11"/>
      <c r="D19" s="72" t="s">
        <v>163</v>
      </c>
      <c r="E19" s="72"/>
      <c r="F19" s="156">
        <v>0</v>
      </c>
      <c r="G19" s="12">
        <v>0</v>
      </c>
      <c r="H19" s="12">
        <f t="shared" si="6"/>
        <v>0</v>
      </c>
      <c r="I19" s="12">
        <v>23500</v>
      </c>
      <c r="J19" s="12">
        <f t="shared" si="7"/>
        <v>0</v>
      </c>
      <c r="K19" s="12">
        <v>23500</v>
      </c>
      <c r="L19" s="12">
        <f t="shared" si="8"/>
        <v>23500</v>
      </c>
    </row>
    <row r="20" spans="2:12" x14ac:dyDescent="0.25">
      <c r="B20" s="87"/>
      <c r="C20" s="105"/>
      <c r="D20" s="104" t="s">
        <v>77</v>
      </c>
      <c r="E20" s="14"/>
      <c r="F20" s="108">
        <v>6000</v>
      </c>
      <c r="G20" s="111">
        <v>0</v>
      </c>
      <c r="H20" s="111">
        <f t="shared" si="6"/>
        <v>6000</v>
      </c>
      <c r="I20" s="111">
        <v>9700</v>
      </c>
      <c r="J20" s="111">
        <f t="shared" si="7"/>
        <v>0</v>
      </c>
      <c r="K20" s="111">
        <v>9700</v>
      </c>
      <c r="L20" s="111">
        <f t="shared" si="8"/>
        <v>3700</v>
      </c>
    </row>
    <row r="21" spans="2:12" x14ac:dyDescent="0.25">
      <c r="B21" s="83">
        <v>46401</v>
      </c>
      <c r="C21" s="18" t="s">
        <v>1</v>
      </c>
      <c r="D21" s="17"/>
      <c r="E21" s="17"/>
      <c r="F21" s="25">
        <f t="shared" ref="F21:K21" si="9">SUM(F22:F23)</f>
        <v>1512000</v>
      </c>
      <c r="G21" s="25">
        <f t="shared" si="9"/>
        <v>157556.26</v>
      </c>
      <c r="H21" s="25">
        <f t="shared" si="9"/>
        <v>1669556.26</v>
      </c>
      <c r="I21" s="25">
        <f t="shared" si="9"/>
        <v>1243167.21</v>
      </c>
      <c r="J21" s="25">
        <f t="shared" si="9"/>
        <v>0</v>
      </c>
      <c r="K21" s="25">
        <f t="shared" si="9"/>
        <v>1243167.21</v>
      </c>
      <c r="L21" s="25">
        <f>SUM(L22:L23)</f>
        <v>-426389.05000000005</v>
      </c>
    </row>
    <row r="22" spans="2:12" x14ac:dyDescent="0.25">
      <c r="B22" s="87"/>
      <c r="C22" s="68"/>
      <c r="D22" s="69" t="s">
        <v>103</v>
      </c>
      <c r="E22" s="70"/>
      <c r="F22" s="112">
        <v>1500000</v>
      </c>
      <c r="G22" s="12">
        <v>157556.26</v>
      </c>
      <c r="H22" s="12">
        <f t="shared" ref="H22:H23" si="10">F22+G22</f>
        <v>1657556.26</v>
      </c>
      <c r="I22" s="112">
        <f>255000*3+478167.21</f>
        <v>1243167.21</v>
      </c>
      <c r="J22" s="112">
        <f>I22-K22</f>
        <v>0</v>
      </c>
      <c r="K22" s="112">
        <f>255000*3+478167.21</f>
        <v>1243167.21</v>
      </c>
      <c r="L22" s="12">
        <f>I22-H22</f>
        <v>-414389.05000000005</v>
      </c>
    </row>
    <row r="23" spans="2:12" x14ac:dyDescent="0.25">
      <c r="B23" s="87"/>
      <c r="C23" s="7"/>
      <c r="D23" s="71" t="s">
        <v>77</v>
      </c>
      <c r="E23" s="72"/>
      <c r="F23" s="12">
        <v>12000</v>
      </c>
      <c r="G23" s="12">
        <v>0</v>
      </c>
      <c r="H23" s="12">
        <f t="shared" si="10"/>
        <v>12000</v>
      </c>
      <c r="I23" s="12">
        <v>0</v>
      </c>
      <c r="J23" s="12">
        <f>SUM(J24:J27)</f>
        <v>0</v>
      </c>
      <c r="K23" s="12">
        <v>0</v>
      </c>
      <c r="L23" s="12">
        <f>I23-H23</f>
        <v>-12000</v>
      </c>
    </row>
    <row r="24" spans="2:12" x14ac:dyDescent="0.25">
      <c r="B24" s="85">
        <v>49700</v>
      </c>
      <c r="C24" s="16" t="s">
        <v>151</v>
      </c>
      <c r="D24" s="17"/>
      <c r="E24" s="17"/>
      <c r="F24" s="25">
        <f>SUM(F25)</f>
        <v>0</v>
      </c>
      <c r="G24" s="25">
        <f t="shared" ref="G24:L24" si="11">SUM(G25)</f>
        <v>0</v>
      </c>
      <c r="H24" s="25">
        <f t="shared" si="11"/>
        <v>0</v>
      </c>
      <c r="I24" s="25">
        <f t="shared" si="11"/>
        <v>28446.83</v>
      </c>
      <c r="J24" s="25">
        <f t="shared" si="11"/>
        <v>0</v>
      </c>
      <c r="K24" s="25">
        <f t="shared" si="11"/>
        <v>28446.83</v>
      </c>
      <c r="L24" s="25">
        <f t="shared" si="11"/>
        <v>28446.83</v>
      </c>
    </row>
    <row r="25" spans="2:12" x14ac:dyDescent="0.25">
      <c r="B25" s="86"/>
      <c r="C25" s="150"/>
      <c r="D25" s="151" t="s">
        <v>152</v>
      </c>
      <c r="E25" s="70"/>
      <c r="F25" s="112">
        <v>0</v>
      </c>
      <c r="G25" s="12">
        <v>0</v>
      </c>
      <c r="H25" s="12">
        <f>F25+G25</f>
        <v>0</v>
      </c>
      <c r="I25" s="12">
        <v>28446.83</v>
      </c>
      <c r="J25" s="12">
        <f>I25-K25</f>
        <v>0</v>
      </c>
      <c r="K25" s="12">
        <v>28446.83</v>
      </c>
      <c r="L25" s="12">
        <f>I25-H25</f>
        <v>28446.83</v>
      </c>
    </row>
    <row r="26" spans="2:12" x14ac:dyDescent="0.25">
      <c r="C26" s="139"/>
      <c r="D26" s="139"/>
      <c r="F26" s="27"/>
    </row>
    <row r="27" spans="2:12" x14ac:dyDescent="0.25">
      <c r="C27" s="139"/>
      <c r="D27" s="139"/>
      <c r="F27" s="27"/>
    </row>
    <row r="28" spans="2:12" x14ac:dyDescent="0.25">
      <c r="C28" s="139"/>
      <c r="D28" s="139"/>
      <c r="F28" s="27"/>
    </row>
    <row r="29" spans="2:12" x14ac:dyDescent="0.25">
      <c r="C29" s="139"/>
      <c r="D29" s="139"/>
      <c r="F29" s="27"/>
    </row>
    <row r="30" spans="2:12" x14ac:dyDescent="0.25">
      <c r="C30" s="139"/>
      <c r="D30" s="139"/>
      <c r="F30" s="27"/>
    </row>
  </sheetData>
  <printOptions horizontalCentered="1"/>
  <pageMargins left="0" right="0" top="0.39370078740157483" bottom="0.39370078740157483" header="0.31496062992125984" footer="0.15748031496062992"/>
  <pageSetup paperSize="9" scale="78" fitToHeight="0" orientation="landscape" r:id="rId1"/>
  <headerFooter>
    <oddFooter>&amp;CSeguiment pressupost 2021 IERMB _ 30/06/2021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showGridLines="0" zoomScaleNormal="100" zoomScaleSheetLayoutView="115" workbookViewId="0">
      <selection activeCell="I28" sqref="I28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12" width="15.7109375" customWidth="1"/>
    <col min="13" max="13" width="11.42578125" customWidth="1"/>
  </cols>
  <sheetData>
    <row r="2" spans="1:12" ht="15.75" thickBot="1" x14ac:dyDescent="0.3"/>
    <row r="3" spans="1:12" s="19" customFormat="1" ht="18" thickBot="1" x14ac:dyDescent="0.35">
      <c r="A3" s="45" t="s">
        <v>63</v>
      </c>
      <c r="B3" s="46"/>
      <c r="C3" s="46"/>
      <c r="D3" s="46"/>
      <c r="E3" s="46"/>
      <c r="F3" s="134">
        <f>F7</f>
        <v>30</v>
      </c>
      <c r="G3" s="88">
        <f t="shared" ref="G3:L3" si="0">G7</f>
        <v>0</v>
      </c>
      <c r="H3" s="88">
        <f t="shared" si="0"/>
        <v>30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-30</v>
      </c>
    </row>
    <row r="4" spans="1:12" ht="15.75" thickBot="1" x14ac:dyDescent="0.3"/>
    <row r="5" spans="1:12" s="30" customFormat="1" ht="45.75" thickBot="1" x14ac:dyDescent="0.3">
      <c r="A5" s="47"/>
      <c r="B5" s="29" t="s">
        <v>62</v>
      </c>
      <c r="C5" s="75"/>
      <c r="D5" s="84" t="s">
        <v>3</v>
      </c>
      <c r="E5" s="78"/>
      <c r="F5" s="79" t="s">
        <v>82</v>
      </c>
      <c r="G5" s="101" t="s">
        <v>158</v>
      </c>
      <c r="H5" s="101" t="s">
        <v>125</v>
      </c>
      <c r="I5" s="123" t="s">
        <v>161</v>
      </c>
      <c r="J5" s="124" t="s">
        <v>126</v>
      </c>
      <c r="K5" s="125" t="s">
        <v>127</v>
      </c>
      <c r="L5" s="126" t="s">
        <v>128</v>
      </c>
    </row>
    <row r="6" spans="1:12" x14ac:dyDescent="0.25">
      <c r="B6" s="31"/>
      <c r="C6" s="32"/>
      <c r="D6" s="6"/>
      <c r="E6" s="6"/>
      <c r="F6" s="57"/>
    </row>
    <row r="7" spans="1:12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L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</row>
    <row r="8" spans="1:12" s="3" customFormat="1" ht="15.75" thickTop="1" x14ac:dyDescent="0.25">
      <c r="B8" s="80">
        <v>52000</v>
      </c>
      <c r="C8" s="53" t="s">
        <v>89</v>
      </c>
      <c r="D8" s="54"/>
      <c r="E8" s="54"/>
      <c r="F8" s="55">
        <f>F9</f>
        <v>30</v>
      </c>
      <c r="G8" s="131">
        <f t="shared" ref="G8:L8" si="2">SUM(G9)</f>
        <v>0</v>
      </c>
      <c r="H8" s="131">
        <f t="shared" si="2"/>
        <v>30</v>
      </c>
      <c r="I8" s="131">
        <f t="shared" si="2"/>
        <v>0</v>
      </c>
      <c r="J8" s="131">
        <f t="shared" si="2"/>
        <v>0</v>
      </c>
      <c r="K8" s="131">
        <f t="shared" si="2"/>
        <v>0</v>
      </c>
      <c r="L8" s="131">
        <f t="shared" si="2"/>
        <v>-30</v>
      </c>
    </row>
    <row r="9" spans="1:12" s="2" customFormat="1" x14ac:dyDescent="0.25">
      <c r="B9" s="5"/>
      <c r="C9" s="106"/>
      <c r="D9" s="56" t="s">
        <v>89</v>
      </c>
      <c r="E9" s="56"/>
      <c r="F9" s="111">
        <v>30</v>
      </c>
      <c r="G9" s="12">
        <v>0</v>
      </c>
      <c r="H9" s="112">
        <f t="shared" ref="H9" si="3">F9+G9</f>
        <v>30</v>
      </c>
      <c r="I9" s="12">
        <v>0</v>
      </c>
      <c r="J9" s="112">
        <f t="shared" ref="J9" si="4">I9-K9</f>
        <v>0</v>
      </c>
      <c r="K9" s="12">
        <v>0</v>
      </c>
      <c r="L9" s="112">
        <f t="shared" ref="L9" si="5">I9-H9</f>
        <v>-30</v>
      </c>
    </row>
    <row r="13" spans="1:12" ht="15.75" thickBot="1" x14ac:dyDescent="0.3"/>
    <row r="14" spans="1:12" s="19" customFormat="1" ht="18" thickBot="1" x14ac:dyDescent="0.35">
      <c r="A14" s="45" t="s">
        <v>134</v>
      </c>
      <c r="B14" s="46"/>
      <c r="C14" s="46"/>
      <c r="D14" s="46"/>
      <c r="E14" s="46"/>
      <c r="F14" s="134">
        <f t="shared" ref="F14:L14" si="6">F18</f>
        <v>0</v>
      </c>
      <c r="G14" s="88">
        <f t="shared" si="6"/>
        <v>394362.2</v>
      </c>
      <c r="H14" s="88">
        <f t="shared" si="6"/>
        <v>394362.2</v>
      </c>
      <c r="I14" s="88">
        <f t="shared" si="6"/>
        <v>0</v>
      </c>
      <c r="J14" s="88">
        <f t="shared" si="6"/>
        <v>0</v>
      </c>
      <c r="K14" s="88">
        <f t="shared" si="6"/>
        <v>0</v>
      </c>
      <c r="L14" s="88">
        <f t="shared" si="6"/>
        <v>-394362.2</v>
      </c>
    </row>
    <row r="15" spans="1:12" ht="15.75" thickBot="1" x14ac:dyDescent="0.3"/>
    <row r="16" spans="1:12" s="30" customFormat="1" ht="45.75" thickBot="1" x14ac:dyDescent="0.3">
      <c r="A16" s="47"/>
      <c r="B16" s="29" t="s">
        <v>62</v>
      </c>
      <c r="C16" s="75"/>
      <c r="D16" s="84" t="s">
        <v>3</v>
      </c>
      <c r="E16" s="84"/>
      <c r="F16" s="79" t="s">
        <v>82</v>
      </c>
      <c r="G16" s="101" t="s">
        <v>158</v>
      </c>
      <c r="H16" s="101" t="s">
        <v>125</v>
      </c>
      <c r="I16" s="123" t="s">
        <v>161</v>
      </c>
      <c r="J16" s="124" t="s">
        <v>126</v>
      </c>
      <c r="K16" s="125" t="s">
        <v>127</v>
      </c>
      <c r="L16" s="126" t="s">
        <v>128</v>
      </c>
    </row>
    <row r="17" spans="2:12" x14ac:dyDescent="0.25">
      <c r="B17" s="31"/>
      <c r="C17" s="32"/>
      <c r="D17" s="6"/>
      <c r="E17" s="6"/>
      <c r="F17" s="6"/>
    </row>
    <row r="18" spans="2:12" ht="15.75" thickBot="1" x14ac:dyDescent="0.3">
      <c r="B18" s="49">
        <v>8</v>
      </c>
      <c r="C18" s="50" t="s">
        <v>135</v>
      </c>
      <c r="D18" s="51"/>
      <c r="E18" s="51"/>
      <c r="F18" s="52">
        <f>F19+F22</f>
        <v>0</v>
      </c>
      <c r="G18" s="52">
        <f>G19+G22</f>
        <v>394362.2</v>
      </c>
      <c r="H18" s="52">
        <f t="shared" ref="H18:L18" si="7">H19+H22</f>
        <v>394362.2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-394362.2</v>
      </c>
    </row>
    <row r="19" spans="2:12" s="3" customFormat="1" ht="15.75" thickTop="1" x14ac:dyDescent="0.25">
      <c r="B19" s="80">
        <v>87010</v>
      </c>
      <c r="C19" s="53" t="s">
        <v>136</v>
      </c>
      <c r="D19" s="54"/>
      <c r="E19" s="54"/>
      <c r="F19" s="131">
        <f t="shared" ref="F19:L19" si="8">SUM(F20)</f>
        <v>0</v>
      </c>
      <c r="G19" s="131">
        <f t="shared" si="8"/>
        <v>354300.64</v>
      </c>
      <c r="H19" s="131">
        <f t="shared" si="8"/>
        <v>354300.64</v>
      </c>
      <c r="I19" s="131">
        <f t="shared" si="8"/>
        <v>0</v>
      </c>
      <c r="J19" s="131">
        <f t="shared" si="8"/>
        <v>0</v>
      </c>
      <c r="K19" s="131">
        <f t="shared" si="8"/>
        <v>0</v>
      </c>
      <c r="L19" s="131">
        <f t="shared" si="8"/>
        <v>-354300.64</v>
      </c>
    </row>
    <row r="20" spans="2:12" s="2" customFormat="1" x14ac:dyDescent="0.25">
      <c r="B20" s="5"/>
      <c r="C20" s="106"/>
      <c r="D20" s="56" t="s">
        <v>136</v>
      </c>
      <c r="E20" s="56"/>
      <c r="F20" s="135">
        <v>0</v>
      </c>
      <c r="G20" s="12">
        <v>354300.64</v>
      </c>
      <c r="H20" s="112">
        <f t="shared" ref="H20" si="9">F20+G20</f>
        <v>354300.64</v>
      </c>
      <c r="I20" s="12">
        <v>0</v>
      </c>
      <c r="J20" s="112">
        <f t="shared" ref="J20" si="10">I20-K20</f>
        <v>0</v>
      </c>
      <c r="K20" s="12">
        <v>0</v>
      </c>
      <c r="L20" s="112">
        <f t="shared" ref="L20" si="11">I20-H20</f>
        <v>-354300.64</v>
      </c>
    </row>
    <row r="21" spans="2:12" s="2" customFormat="1" x14ac:dyDescent="0.25">
      <c r="B21" s="5"/>
      <c r="C21" s="132"/>
      <c r="D21" s="133"/>
      <c r="E21" s="133"/>
      <c r="F21" s="133"/>
      <c r="G21" s="108"/>
      <c r="H21" s="108"/>
      <c r="I21" s="108"/>
      <c r="J21" s="108"/>
      <c r="K21" s="108"/>
      <c r="L21" s="108"/>
    </row>
    <row r="22" spans="2:12" s="3" customFormat="1" x14ac:dyDescent="0.25">
      <c r="B22" s="83">
        <v>87000</v>
      </c>
      <c r="C22" s="16" t="s">
        <v>146</v>
      </c>
      <c r="D22" s="17"/>
      <c r="E22" s="17"/>
      <c r="F22" s="131">
        <f t="shared" ref="F22:L22" si="12">SUM(F23)</f>
        <v>0</v>
      </c>
      <c r="G22" s="131">
        <f t="shared" si="12"/>
        <v>40061.56</v>
      </c>
      <c r="H22" s="131">
        <f t="shared" si="12"/>
        <v>40061.56</v>
      </c>
      <c r="I22" s="131">
        <f t="shared" si="12"/>
        <v>0</v>
      </c>
      <c r="J22" s="131">
        <f t="shared" si="12"/>
        <v>0</v>
      </c>
      <c r="K22" s="131">
        <f t="shared" si="12"/>
        <v>0</v>
      </c>
      <c r="L22" s="131">
        <f t="shared" si="12"/>
        <v>-40061.56</v>
      </c>
    </row>
    <row r="23" spans="2:12" s="2" customFormat="1" x14ac:dyDescent="0.25">
      <c r="B23" s="5"/>
      <c r="C23" s="106"/>
      <c r="D23" s="56" t="s">
        <v>146</v>
      </c>
      <c r="E23" s="56"/>
      <c r="F23" s="135">
        <v>0</v>
      </c>
      <c r="G23" s="12">
        <v>40061.56</v>
      </c>
      <c r="H23" s="112">
        <f t="shared" ref="H23" si="13">F23+G23</f>
        <v>40061.56</v>
      </c>
      <c r="I23" s="12">
        <v>0</v>
      </c>
      <c r="J23" s="112">
        <f t="shared" ref="J23" si="14">I23-K23</f>
        <v>0</v>
      </c>
      <c r="K23" s="12">
        <v>0</v>
      </c>
      <c r="L23" s="112">
        <f t="shared" ref="L23" si="15">I23-H23</f>
        <v>-40061.56</v>
      </c>
    </row>
  </sheetData>
  <printOptions horizontalCentered="1"/>
  <pageMargins left="0" right="0" top="0.39370078740157483" bottom="0.39370078740157483" header="0.31496062992125984" footer="0.15748031496062992"/>
  <pageSetup paperSize="9" scale="80" fitToHeight="0" orientation="landscape" r:id="rId1"/>
  <headerFooter>
    <oddFooter>&amp;CSeguiment pressupost 2021 IERMB _ 30/06/2021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8"/>
  <sheetViews>
    <sheetView showGridLines="0" zoomScaleNormal="100" zoomScaleSheetLayoutView="100" zoomScalePageLayoutView="85" workbookViewId="0">
      <selection activeCell="I23" sqref="I23"/>
    </sheetView>
  </sheetViews>
  <sheetFormatPr baseColWidth="10" defaultRowHeight="15" x14ac:dyDescent="0.25"/>
  <cols>
    <col min="1" max="1" width="13.7109375" customWidth="1"/>
    <col min="2" max="2" width="10.7109375" customWidth="1"/>
    <col min="3" max="3" width="32.5703125" customWidth="1"/>
    <col min="4" max="4" width="3" customWidth="1"/>
    <col min="5" max="5" width="5.28515625" customWidth="1"/>
    <col min="6" max="11" width="15.7109375" customWidth="1"/>
    <col min="12" max="12" width="14.85546875" bestFit="1" customWidth="1"/>
    <col min="13" max="13" width="3.140625" customWidth="1"/>
  </cols>
  <sheetData>
    <row r="2" spans="1:12" ht="15.75" thickBot="1" x14ac:dyDescent="0.3"/>
    <row r="3" spans="1:12" s="59" customFormat="1" ht="18" thickBot="1" x14ac:dyDescent="0.35">
      <c r="A3" s="45" t="s">
        <v>100</v>
      </c>
      <c r="B3" s="58"/>
      <c r="C3" s="58"/>
      <c r="D3" s="58"/>
      <c r="E3" s="58"/>
      <c r="F3" s="88">
        <f>F7</f>
        <v>2558281.83</v>
      </c>
      <c r="G3" s="88">
        <f t="shared" ref="G3:L3" si="0">G7</f>
        <v>351880.07</v>
      </c>
      <c r="H3" s="88">
        <f t="shared" si="0"/>
        <v>2910161.9</v>
      </c>
      <c r="I3" s="88">
        <f t="shared" si="0"/>
        <v>2123387.46</v>
      </c>
      <c r="J3" s="88">
        <f t="shared" si="0"/>
        <v>0</v>
      </c>
      <c r="K3" s="88">
        <f t="shared" si="0"/>
        <v>2123387.46</v>
      </c>
      <c r="L3" s="88">
        <f t="shared" si="0"/>
        <v>786774.44000000018</v>
      </c>
    </row>
    <row r="4" spans="1:12" ht="15.75" thickBot="1" x14ac:dyDescent="0.3"/>
    <row r="5" spans="1:12" ht="45.75" thickBot="1" x14ac:dyDescent="0.3">
      <c r="A5" s="89" t="s">
        <v>64</v>
      </c>
      <c r="B5" s="60" t="s">
        <v>65</v>
      </c>
      <c r="C5" s="92" t="s">
        <v>85</v>
      </c>
      <c r="D5" s="93"/>
      <c r="E5" s="94"/>
      <c r="F5" s="79" t="s">
        <v>82</v>
      </c>
      <c r="G5" s="101" t="s">
        <v>158</v>
      </c>
      <c r="H5" s="101" t="s">
        <v>125</v>
      </c>
      <c r="I5" s="123" t="s">
        <v>162</v>
      </c>
      <c r="J5" s="124" t="s">
        <v>126</v>
      </c>
      <c r="K5" s="125" t="s">
        <v>130</v>
      </c>
      <c r="L5" s="126" t="s">
        <v>128</v>
      </c>
    </row>
    <row r="6" spans="1:12" s="48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2558281.83</v>
      </c>
      <c r="G7" s="52">
        <f t="shared" ref="G7:L7" si="1">SUM(G8:G16)</f>
        <v>351880.07</v>
      </c>
      <c r="H7" s="52">
        <f>SUM(H8:H16)</f>
        <v>2910161.9</v>
      </c>
      <c r="I7" s="52">
        <f>SUM(I8:I16)</f>
        <v>2123387.46</v>
      </c>
      <c r="J7" s="52">
        <f t="shared" si="1"/>
        <v>0</v>
      </c>
      <c r="K7" s="52">
        <f t="shared" si="1"/>
        <v>2123387.46</v>
      </c>
      <c r="L7" s="52">
        <f t="shared" si="1"/>
        <v>786774.44000000018</v>
      </c>
    </row>
    <row r="8" spans="1:12" ht="15.75" thickTop="1" x14ac:dyDescent="0.25">
      <c r="A8" s="63" t="s">
        <v>66</v>
      </c>
      <c r="B8" s="90" t="s">
        <v>53</v>
      </c>
      <c r="C8" s="22" t="s">
        <v>54</v>
      </c>
      <c r="D8" s="10"/>
      <c r="E8" s="22"/>
      <c r="F8" s="12">
        <v>65430.54</v>
      </c>
      <c r="G8" s="12">
        <v>0</v>
      </c>
      <c r="H8" s="12">
        <f>F8+G8</f>
        <v>65430.54</v>
      </c>
      <c r="I8" s="12">
        <v>47156.7</v>
      </c>
      <c r="J8" s="12">
        <f>I8-K8</f>
        <v>0</v>
      </c>
      <c r="K8" s="12">
        <v>47156.7</v>
      </c>
      <c r="L8" s="12">
        <f>H8-I8</f>
        <v>18273.840000000004</v>
      </c>
    </row>
    <row r="9" spans="1:12" x14ac:dyDescent="0.25">
      <c r="A9" s="63" t="s">
        <v>84</v>
      </c>
      <c r="B9" s="91" t="s">
        <v>11</v>
      </c>
      <c r="C9" s="21" t="s">
        <v>8</v>
      </c>
      <c r="D9" s="9"/>
      <c r="E9" s="21"/>
      <c r="F9" s="12">
        <v>1138983.8600000001</v>
      </c>
      <c r="G9" s="12">
        <v>0</v>
      </c>
      <c r="H9" s="12">
        <f>F9+G9</f>
        <v>1138983.8600000001</v>
      </c>
      <c r="I9" s="12">
        <v>688788.97</v>
      </c>
      <c r="J9" s="12">
        <f t="shared" ref="J9:J15" si="2">I9-K9</f>
        <v>0</v>
      </c>
      <c r="K9" s="12">
        <v>688788.97</v>
      </c>
      <c r="L9" s="12">
        <f t="shared" ref="L9:L15" si="3">H9-I9</f>
        <v>450194.89000000013</v>
      </c>
    </row>
    <row r="10" spans="1:12" x14ac:dyDescent="0.25">
      <c r="A10" s="23" t="s">
        <v>67</v>
      </c>
      <c r="B10" s="91" t="s">
        <v>72</v>
      </c>
      <c r="C10" s="24" t="s">
        <v>73</v>
      </c>
      <c r="D10" s="21"/>
      <c r="E10" s="21"/>
      <c r="F10" s="12">
        <v>666169.28</v>
      </c>
      <c r="G10" s="12">
        <v>351880.07</v>
      </c>
      <c r="H10" s="12">
        <f t="shared" ref="H10:H15" si="4">F10+G10</f>
        <v>1018049.3500000001</v>
      </c>
      <c r="I10" s="12">
        <v>776924.84</v>
      </c>
      <c r="J10" s="12">
        <f t="shared" si="2"/>
        <v>0</v>
      </c>
      <c r="K10" s="12">
        <v>776924.84</v>
      </c>
      <c r="L10" s="12">
        <f t="shared" si="3"/>
        <v>241124.51000000013</v>
      </c>
    </row>
    <row r="11" spans="1:12" x14ac:dyDescent="0.25">
      <c r="B11" s="91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4"/>
        <v>0</v>
      </c>
      <c r="I11" s="12">
        <v>18701.099999999999</v>
      </c>
      <c r="J11" s="12">
        <f t="shared" si="2"/>
        <v>0</v>
      </c>
      <c r="K11" s="12">
        <v>18701.099999999999</v>
      </c>
      <c r="L11" s="12">
        <f t="shared" si="3"/>
        <v>-18701.099999999999</v>
      </c>
    </row>
    <row r="12" spans="1:12" x14ac:dyDescent="0.25">
      <c r="B12" s="91" t="s">
        <v>106</v>
      </c>
      <c r="C12" s="24" t="s">
        <v>107</v>
      </c>
      <c r="D12" s="24"/>
      <c r="E12" s="24"/>
      <c r="F12" s="12">
        <v>4000</v>
      </c>
      <c r="G12" s="12">
        <v>0</v>
      </c>
      <c r="H12" s="12">
        <f t="shared" si="4"/>
        <v>4000</v>
      </c>
      <c r="I12" s="12">
        <v>13548</v>
      </c>
      <c r="J12" s="12">
        <f t="shared" si="2"/>
        <v>0</v>
      </c>
      <c r="K12" s="12">
        <v>13548</v>
      </c>
      <c r="L12" s="12">
        <f t="shared" si="3"/>
        <v>-9548</v>
      </c>
    </row>
    <row r="13" spans="1:12" x14ac:dyDescent="0.25">
      <c r="B13" s="91" t="s">
        <v>12</v>
      </c>
      <c r="C13" s="21" t="s">
        <v>2</v>
      </c>
      <c r="D13" s="9"/>
      <c r="E13" s="21"/>
      <c r="F13" s="12">
        <v>611279.35</v>
      </c>
      <c r="G13" s="12">
        <v>0</v>
      </c>
      <c r="H13" s="12">
        <f t="shared" si="4"/>
        <v>611279.35</v>
      </c>
      <c r="I13" s="12">
        <v>521400.81</v>
      </c>
      <c r="J13" s="12">
        <f t="shared" si="2"/>
        <v>0</v>
      </c>
      <c r="K13" s="12">
        <v>521400.81</v>
      </c>
      <c r="L13" s="12">
        <f t="shared" si="3"/>
        <v>89878.539999999979</v>
      </c>
    </row>
    <row r="14" spans="1:12" x14ac:dyDescent="0.25">
      <c r="B14" s="91" t="s">
        <v>13</v>
      </c>
      <c r="C14" s="24" t="s">
        <v>14</v>
      </c>
      <c r="D14" s="9"/>
      <c r="E14" s="24"/>
      <c r="F14" s="12">
        <v>6000</v>
      </c>
      <c r="G14" s="12">
        <v>0</v>
      </c>
      <c r="H14" s="12">
        <f t="shared" si="4"/>
        <v>6000</v>
      </c>
      <c r="I14" s="12">
        <v>0</v>
      </c>
      <c r="J14" s="12">
        <f t="shared" si="2"/>
        <v>0</v>
      </c>
      <c r="K14" s="12">
        <v>0</v>
      </c>
      <c r="L14" s="12">
        <f t="shared" si="3"/>
        <v>6000</v>
      </c>
    </row>
    <row r="15" spans="1:12" x14ac:dyDescent="0.25">
      <c r="B15" s="97" t="s">
        <v>75</v>
      </c>
      <c r="C15" s="21" t="s">
        <v>76</v>
      </c>
      <c r="D15" s="21"/>
      <c r="E15" s="21"/>
      <c r="F15" s="98">
        <v>66418.8</v>
      </c>
      <c r="G15" s="12">
        <v>0</v>
      </c>
      <c r="H15" s="12">
        <f t="shared" si="4"/>
        <v>66418.8</v>
      </c>
      <c r="I15" s="12">
        <v>56867.040000000001</v>
      </c>
      <c r="J15" s="12">
        <f t="shared" si="2"/>
        <v>0</v>
      </c>
      <c r="K15" s="12">
        <v>56867.040000000001</v>
      </c>
      <c r="L15" s="12">
        <f t="shared" si="3"/>
        <v>9551.760000000002</v>
      </c>
    </row>
    <row r="16" spans="1:12" x14ac:dyDescent="0.25">
      <c r="G16" s="4"/>
    </row>
    <row r="18" spans="1:10" x14ac:dyDescent="0.25">
      <c r="A18" s="2"/>
      <c r="B18" s="95"/>
      <c r="C18" s="2"/>
      <c r="D18" s="2"/>
      <c r="E18" s="2"/>
      <c r="F18" s="2"/>
      <c r="H18" s="152"/>
      <c r="I18" s="152"/>
      <c r="J18" s="152"/>
    </row>
    <row r="19" spans="1:10" ht="21" x14ac:dyDescent="0.35">
      <c r="A19" s="2"/>
      <c r="B19" s="96"/>
      <c r="C19" s="2"/>
      <c r="D19" s="2"/>
      <c r="E19" s="2"/>
      <c r="F19" s="114"/>
    </row>
    <row r="20" spans="1:10" ht="21" x14ac:dyDescent="0.35">
      <c r="A20" s="2"/>
      <c r="B20" s="2"/>
      <c r="C20" s="2"/>
      <c r="D20" s="2"/>
      <c r="E20" s="2"/>
      <c r="F20" s="114"/>
    </row>
    <row r="21" spans="1:10" ht="21" x14ac:dyDescent="0.35">
      <c r="A21" s="2"/>
      <c r="B21" s="2"/>
      <c r="C21" s="2"/>
      <c r="D21" s="2"/>
      <c r="E21" s="2"/>
      <c r="F21" s="114"/>
    </row>
    <row r="22" spans="1:10" ht="21" x14ac:dyDescent="0.35">
      <c r="F22" s="114"/>
    </row>
    <row r="23" spans="1:10" ht="21" x14ac:dyDescent="0.35">
      <c r="F23" s="114"/>
    </row>
    <row r="24" spans="1:10" ht="21" x14ac:dyDescent="0.35">
      <c r="F24" s="114"/>
    </row>
    <row r="25" spans="1:10" ht="21" x14ac:dyDescent="0.35">
      <c r="D25" s="27"/>
      <c r="F25" s="114"/>
    </row>
    <row r="26" spans="1:10" ht="21" x14ac:dyDescent="0.35">
      <c r="F26" s="114"/>
    </row>
    <row r="27" spans="1:10" ht="21" x14ac:dyDescent="0.35">
      <c r="F27" s="114"/>
    </row>
    <row r="28" spans="1:10" x14ac:dyDescent="0.25">
      <c r="F28" s="74"/>
    </row>
  </sheetData>
  <printOptions horizontalCentered="1"/>
  <pageMargins left="0" right="0" top="0.39370078740157483" bottom="0.39370078740157483" header="0.31496062992125984" footer="0.15748031496062992"/>
  <pageSetup paperSize="9" scale="82" fitToHeight="0" orientation="landscape" r:id="rId1"/>
  <headerFooter>
    <oddFooter>&amp;CSeguiment pressupost 2021 IERMB _ 30/06/2021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34"/>
  <sheetViews>
    <sheetView showGridLines="0" zoomScaleNormal="100" zoomScaleSheetLayoutView="100" workbookViewId="0">
      <selection activeCell="O24" sqref="O24"/>
    </sheetView>
  </sheetViews>
  <sheetFormatPr baseColWidth="10" defaultRowHeight="15" x14ac:dyDescent="0.25"/>
  <cols>
    <col min="1" max="1" width="13.7109375" customWidth="1"/>
    <col min="2" max="2" width="10.7109375" customWidth="1"/>
    <col min="3" max="3" width="41.85546875" customWidth="1"/>
    <col min="4" max="4" width="12.42578125" customWidth="1"/>
    <col min="5" max="5" width="2.7109375" customWidth="1"/>
    <col min="6" max="11" width="15.7109375" customWidth="1"/>
    <col min="12" max="12" width="12.85546875" bestFit="1" customWidth="1"/>
    <col min="13" max="13" width="3.28515625" customWidth="1"/>
  </cols>
  <sheetData>
    <row r="2" spans="1:12" ht="15.75" thickBot="1" x14ac:dyDescent="0.3"/>
    <row r="3" spans="1:12" s="59" customFormat="1" ht="18" thickBot="1" x14ac:dyDescent="0.35">
      <c r="A3" s="45" t="s">
        <v>45</v>
      </c>
      <c r="B3" s="58"/>
      <c r="C3" s="58"/>
      <c r="D3" s="58"/>
      <c r="E3" s="58"/>
      <c r="F3" s="88">
        <f t="shared" ref="F3:L3" si="0">F7</f>
        <v>854123.05999999994</v>
      </c>
      <c r="G3" s="88">
        <f t="shared" si="0"/>
        <v>286497.15999999997</v>
      </c>
      <c r="H3" s="88">
        <f t="shared" si="0"/>
        <v>1140620.22</v>
      </c>
      <c r="I3" s="88">
        <f t="shared" si="0"/>
        <v>641074.28999999992</v>
      </c>
      <c r="J3" s="88">
        <f t="shared" si="0"/>
        <v>39063.549999999974</v>
      </c>
      <c r="K3" s="88">
        <f t="shared" si="0"/>
        <v>602010.74</v>
      </c>
      <c r="L3" s="88">
        <f t="shared" si="0"/>
        <v>499545.93</v>
      </c>
    </row>
    <row r="4" spans="1:12" ht="15.75" thickBot="1" x14ac:dyDescent="0.3"/>
    <row r="5" spans="1:12" s="48" customFormat="1" ht="51" customHeight="1" thickBot="1" x14ac:dyDescent="0.3">
      <c r="A5" s="89" t="s">
        <v>64</v>
      </c>
      <c r="B5" s="60" t="s">
        <v>65</v>
      </c>
      <c r="C5" s="92"/>
      <c r="D5" s="93" t="s">
        <v>3</v>
      </c>
      <c r="E5" s="94"/>
      <c r="F5" s="79" t="s">
        <v>82</v>
      </c>
      <c r="G5" s="101" t="s">
        <v>158</v>
      </c>
      <c r="H5" s="101" t="s">
        <v>125</v>
      </c>
      <c r="I5" s="123" t="s">
        <v>162</v>
      </c>
      <c r="J5" s="124" t="s">
        <v>129</v>
      </c>
      <c r="K5" s="125" t="s">
        <v>130</v>
      </c>
      <c r="L5" s="126" t="s">
        <v>128</v>
      </c>
    </row>
    <row r="7" spans="1:12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854123.05999999994</v>
      </c>
      <c r="G7" s="52">
        <f t="shared" ref="G7" si="1">SUM(G8:G29)</f>
        <v>286497.15999999997</v>
      </c>
      <c r="H7" s="52">
        <f>SUM(H8:H29)</f>
        <v>1140620.22</v>
      </c>
      <c r="I7" s="52">
        <f t="shared" ref="I7:L7" si="2">SUM(I8:I29)</f>
        <v>641074.28999999992</v>
      </c>
      <c r="J7" s="52">
        <f t="shared" si="2"/>
        <v>39063.549999999974</v>
      </c>
      <c r="K7" s="52">
        <f t="shared" si="2"/>
        <v>602010.74</v>
      </c>
      <c r="L7" s="52">
        <f t="shared" si="2"/>
        <v>499545.93</v>
      </c>
    </row>
    <row r="8" spans="1:12" ht="15.75" thickTop="1" x14ac:dyDescent="0.25">
      <c r="A8" s="63" t="s">
        <v>66</v>
      </c>
      <c r="B8" s="91" t="s">
        <v>16</v>
      </c>
      <c r="C8" s="9" t="s">
        <v>91</v>
      </c>
      <c r="D8" s="9"/>
      <c r="E8" s="9"/>
      <c r="F8" s="12">
        <v>26000</v>
      </c>
      <c r="G8" s="12">
        <v>27605.94</v>
      </c>
      <c r="H8" s="12">
        <f>F8+G8</f>
        <v>53605.94</v>
      </c>
      <c r="I8" s="12">
        <v>57249.06</v>
      </c>
      <c r="J8" s="12">
        <f>I8-K8</f>
        <v>0</v>
      </c>
      <c r="K8" s="12">
        <v>57249.06</v>
      </c>
      <c r="L8" s="12">
        <f>H8-I8</f>
        <v>-3643.1199999999953</v>
      </c>
    </row>
    <row r="9" spans="1:12" x14ac:dyDescent="0.25">
      <c r="A9" s="63" t="s">
        <v>84</v>
      </c>
      <c r="B9" s="91" t="s">
        <v>17</v>
      </c>
      <c r="C9" s="9" t="s">
        <v>15</v>
      </c>
      <c r="D9" s="9"/>
      <c r="E9" s="9"/>
      <c r="F9" s="12">
        <v>2000</v>
      </c>
      <c r="G9" s="12">
        <v>0</v>
      </c>
      <c r="H9" s="12">
        <f t="shared" ref="H9:H29" si="3">F9+G9</f>
        <v>2000</v>
      </c>
      <c r="I9" s="12">
        <v>1114.5</v>
      </c>
      <c r="J9" s="12">
        <f t="shared" ref="J9" si="4">I9-K9</f>
        <v>0</v>
      </c>
      <c r="K9" s="12">
        <v>1114.5</v>
      </c>
      <c r="L9" s="12">
        <f t="shared" ref="L9" si="5">H9-I9</f>
        <v>885.5</v>
      </c>
    </row>
    <row r="10" spans="1:12" x14ac:dyDescent="0.25">
      <c r="A10" s="23" t="s">
        <v>67</v>
      </c>
      <c r="B10" s="91" t="s">
        <v>142</v>
      </c>
      <c r="C10" s="9" t="s">
        <v>143</v>
      </c>
      <c r="E10" s="9"/>
      <c r="F10" s="12">
        <v>0</v>
      </c>
      <c r="G10" s="12">
        <v>0</v>
      </c>
      <c r="H10" s="12">
        <f t="shared" si="3"/>
        <v>0</v>
      </c>
      <c r="I10" s="12">
        <v>0</v>
      </c>
      <c r="J10" s="12">
        <f t="shared" ref="J10:J29" si="6">I10-K10</f>
        <v>0</v>
      </c>
      <c r="K10" s="12">
        <v>0</v>
      </c>
      <c r="L10" s="12">
        <f t="shared" ref="L10" si="7">H10-I10</f>
        <v>0</v>
      </c>
    </row>
    <row r="11" spans="1:12" x14ac:dyDescent="0.25">
      <c r="B11" s="91" t="s">
        <v>108</v>
      </c>
      <c r="C11" s="9" t="s">
        <v>154</v>
      </c>
      <c r="D11" s="9"/>
      <c r="E11" s="9"/>
      <c r="F11" s="12">
        <v>500</v>
      </c>
      <c r="G11" s="12">
        <v>0</v>
      </c>
      <c r="H11" s="12">
        <f t="shared" si="3"/>
        <v>500</v>
      </c>
      <c r="I11" s="12">
        <v>0</v>
      </c>
      <c r="J11" s="12">
        <f t="shared" si="6"/>
        <v>0</v>
      </c>
      <c r="K11" s="12">
        <v>0</v>
      </c>
      <c r="L11" s="12">
        <f>H11-I11</f>
        <v>500</v>
      </c>
    </row>
    <row r="12" spans="1:12" x14ac:dyDescent="0.25">
      <c r="A12" s="23"/>
      <c r="B12" s="91" t="s">
        <v>118</v>
      </c>
      <c r="C12" s="9" t="s">
        <v>155</v>
      </c>
      <c r="D12" s="9"/>
      <c r="E12" s="9"/>
      <c r="F12" s="12">
        <v>5750</v>
      </c>
      <c r="G12" s="12">
        <v>0</v>
      </c>
      <c r="H12" s="12">
        <f t="shared" si="3"/>
        <v>5750</v>
      </c>
      <c r="I12" s="12">
        <v>16128.08</v>
      </c>
      <c r="J12" s="12">
        <f t="shared" si="6"/>
        <v>1341.42</v>
      </c>
      <c r="K12" s="12">
        <v>14786.66</v>
      </c>
      <c r="L12" s="12">
        <f t="shared" ref="L12:L29" si="8">H12-I12</f>
        <v>-10378.08</v>
      </c>
    </row>
    <row r="13" spans="1:12" x14ac:dyDescent="0.25">
      <c r="B13" s="91" t="s">
        <v>21</v>
      </c>
      <c r="C13" s="9" t="s">
        <v>20</v>
      </c>
      <c r="D13" s="9"/>
      <c r="E13" s="9"/>
      <c r="F13" s="12">
        <v>8050</v>
      </c>
      <c r="G13" s="12">
        <v>0</v>
      </c>
      <c r="H13" s="12">
        <f t="shared" si="3"/>
        <v>8050</v>
      </c>
      <c r="I13" s="12">
        <v>4095.53</v>
      </c>
      <c r="J13" s="12">
        <f t="shared" si="6"/>
        <v>333.72000000000025</v>
      </c>
      <c r="K13" s="12">
        <v>3761.81</v>
      </c>
      <c r="L13" s="12">
        <f t="shared" si="8"/>
        <v>3954.47</v>
      </c>
    </row>
    <row r="14" spans="1:12" x14ac:dyDescent="0.25">
      <c r="B14" s="91" t="s">
        <v>79</v>
      </c>
      <c r="C14" s="9" t="s">
        <v>80</v>
      </c>
      <c r="D14" s="9"/>
      <c r="E14" s="9"/>
      <c r="F14" s="12">
        <v>1250</v>
      </c>
      <c r="G14" s="12">
        <v>0</v>
      </c>
      <c r="H14" s="12">
        <f t="shared" si="3"/>
        <v>1250</v>
      </c>
      <c r="I14" s="12">
        <v>447.26</v>
      </c>
      <c r="J14" s="12">
        <f t="shared" si="6"/>
        <v>60</v>
      </c>
      <c r="K14" s="12">
        <v>387.26</v>
      </c>
      <c r="L14" s="12">
        <f t="shared" si="8"/>
        <v>802.74</v>
      </c>
    </row>
    <row r="15" spans="1:12" x14ac:dyDescent="0.25">
      <c r="B15" s="91" t="s">
        <v>18</v>
      </c>
      <c r="C15" s="9" t="s">
        <v>19</v>
      </c>
      <c r="D15" s="9"/>
      <c r="E15" s="9"/>
      <c r="F15" s="12">
        <v>15500</v>
      </c>
      <c r="G15" s="12">
        <v>1702.47</v>
      </c>
      <c r="H15" s="12">
        <f t="shared" si="3"/>
        <v>17202.47</v>
      </c>
      <c r="I15" s="12">
        <v>31291.65</v>
      </c>
      <c r="J15" s="12">
        <f t="shared" si="6"/>
        <v>0</v>
      </c>
      <c r="K15" s="12">
        <v>31291.65</v>
      </c>
      <c r="L15" s="12">
        <f t="shared" si="8"/>
        <v>-14089.18</v>
      </c>
    </row>
    <row r="16" spans="1:12" x14ac:dyDescent="0.25">
      <c r="B16" s="91" t="s">
        <v>37</v>
      </c>
      <c r="C16" s="9" t="s">
        <v>92</v>
      </c>
      <c r="D16" s="9"/>
      <c r="E16" s="9"/>
      <c r="F16" s="12">
        <v>6250</v>
      </c>
      <c r="G16" s="12">
        <v>0</v>
      </c>
      <c r="H16" s="12">
        <f t="shared" si="3"/>
        <v>6250</v>
      </c>
      <c r="I16" s="12">
        <v>5203.2700000000004</v>
      </c>
      <c r="J16" s="12">
        <f t="shared" si="6"/>
        <v>159.72000000000025</v>
      </c>
      <c r="K16" s="12">
        <v>5043.55</v>
      </c>
      <c r="L16" s="12">
        <f t="shared" si="8"/>
        <v>1046.7299999999996</v>
      </c>
    </row>
    <row r="17" spans="2:12" x14ac:dyDescent="0.25">
      <c r="B17" s="91" t="s">
        <v>10</v>
      </c>
      <c r="C17" s="8" t="s">
        <v>9</v>
      </c>
      <c r="D17" s="9"/>
      <c r="E17" s="9"/>
      <c r="F17" s="12">
        <v>1497.6</v>
      </c>
      <c r="G17" s="12">
        <v>0</v>
      </c>
      <c r="H17" s="12">
        <f t="shared" si="3"/>
        <v>1497.6</v>
      </c>
      <c r="I17" s="12">
        <v>1364.65</v>
      </c>
      <c r="J17" s="12">
        <f t="shared" si="6"/>
        <v>191.49</v>
      </c>
      <c r="K17" s="12">
        <v>1173.1600000000001</v>
      </c>
      <c r="L17" s="12">
        <f t="shared" si="8"/>
        <v>132.94999999999982</v>
      </c>
    </row>
    <row r="18" spans="2:12" x14ac:dyDescent="0.25">
      <c r="B18" s="91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2180.23</v>
      </c>
      <c r="J18" s="12">
        <f t="shared" si="6"/>
        <v>0</v>
      </c>
      <c r="K18" s="12">
        <v>2180.23</v>
      </c>
      <c r="L18" s="12">
        <f t="shared" si="8"/>
        <v>69.769999999999982</v>
      </c>
    </row>
    <row r="19" spans="2:12" x14ac:dyDescent="0.25">
      <c r="B19" s="91" t="s">
        <v>31</v>
      </c>
      <c r="C19" s="9" t="s">
        <v>32</v>
      </c>
      <c r="D19" s="9"/>
      <c r="E19" s="9"/>
      <c r="F19" s="12">
        <v>6650</v>
      </c>
      <c r="G19" s="12">
        <v>0</v>
      </c>
      <c r="H19" s="12">
        <f t="shared" si="3"/>
        <v>6650</v>
      </c>
      <c r="I19" s="12">
        <v>11371.1</v>
      </c>
      <c r="J19" s="12">
        <f t="shared" si="6"/>
        <v>37.6200000000008</v>
      </c>
      <c r="K19" s="12">
        <v>11333.48</v>
      </c>
      <c r="L19" s="12">
        <f t="shared" si="8"/>
        <v>-4721.1000000000004</v>
      </c>
    </row>
    <row r="20" spans="2:12" ht="15.75" customHeight="1" x14ac:dyDescent="0.25">
      <c r="B20" s="91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6"/>
        <v>0</v>
      </c>
      <c r="K20" s="12">
        <v>0</v>
      </c>
      <c r="L20" s="12">
        <f t="shared" si="8"/>
        <v>0</v>
      </c>
    </row>
    <row r="21" spans="2:12" x14ac:dyDescent="0.25">
      <c r="B21" s="91" t="s">
        <v>39</v>
      </c>
      <c r="C21" s="9" t="s">
        <v>38</v>
      </c>
      <c r="D21" s="9"/>
      <c r="E21" s="9"/>
      <c r="F21" s="12">
        <v>5350</v>
      </c>
      <c r="G21" s="12">
        <v>0</v>
      </c>
      <c r="H21" s="12">
        <f t="shared" si="3"/>
        <v>5350</v>
      </c>
      <c r="I21" s="12">
        <v>4821.79</v>
      </c>
      <c r="J21" s="12">
        <f t="shared" si="6"/>
        <v>147.47999999999956</v>
      </c>
      <c r="K21" s="12">
        <v>4674.3100000000004</v>
      </c>
      <c r="L21" s="12">
        <f t="shared" si="8"/>
        <v>528.21</v>
      </c>
    </row>
    <row r="22" spans="2:12" ht="15.75" customHeight="1" x14ac:dyDescent="0.25">
      <c r="B22" s="91" t="s">
        <v>51</v>
      </c>
      <c r="C22" s="9" t="s">
        <v>52</v>
      </c>
      <c r="D22" s="9"/>
      <c r="E22" s="9"/>
      <c r="F22" s="12">
        <v>5435.47</v>
      </c>
      <c r="G22" s="12">
        <v>-350</v>
      </c>
      <c r="H22" s="12">
        <f t="shared" si="3"/>
        <v>5085.47</v>
      </c>
      <c r="I22" s="12">
        <v>282.68</v>
      </c>
      <c r="J22" s="12">
        <f t="shared" si="6"/>
        <v>0</v>
      </c>
      <c r="K22" s="12">
        <v>282.68</v>
      </c>
      <c r="L22" s="12">
        <f t="shared" si="8"/>
        <v>4802.79</v>
      </c>
    </row>
    <row r="23" spans="2:12" ht="15.75" customHeight="1" x14ac:dyDescent="0.25">
      <c r="B23" s="99" t="s">
        <v>24</v>
      </c>
      <c r="C23" s="22" t="s">
        <v>111</v>
      </c>
      <c r="D23" s="9"/>
      <c r="E23" s="22"/>
      <c r="F23" s="12">
        <v>683769.4</v>
      </c>
      <c r="G23" s="12">
        <v>236985.08</v>
      </c>
      <c r="H23" s="12">
        <f>F23+G23</f>
        <v>920754.48</v>
      </c>
      <c r="I23" s="12">
        <v>461142.37</v>
      </c>
      <c r="J23" s="12">
        <f t="shared" si="6"/>
        <v>34372.099999999977</v>
      </c>
      <c r="K23" s="12">
        <v>426770.27</v>
      </c>
      <c r="L23" s="12">
        <f t="shared" si="8"/>
        <v>459612.11</v>
      </c>
    </row>
    <row r="24" spans="2:12" x14ac:dyDescent="0.25">
      <c r="B24" s="91" t="s">
        <v>27</v>
      </c>
      <c r="C24" s="8" t="s">
        <v>112</v>
      </c>
      <c r="D24" s="9"/>
      <c r="E24" s="9"/>
      <c r="F24" s="12">
        <v>46820.59</v>
      </c>
      <c r="G24" s="12">
        <v>1210</v>
      </c>
      <c r="H24" s="12">
        <f t="shared" si="3"/>
        <v>48030.59</v>
      </c>
      <c r="I24" s="12">
        <v>19674.25</v>
      </c>
      <c r="J24" s="12">
        <f t="shared" si="6"/>
        <v>0</v>
      </c>
      <c r="K24" s="12">
        <v>19674.25</v>
      </c>
      <c r="L24" s="12">
        <f t="shared" si="8"/>
        <v>28356.339999999997</v>
      </c>
    </row>
    <row r="25" spans="2:12" x14ac:dyDescent="0.25">
      <c r="B25" s="91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0</v>
      </c>
      <c r="J25" s="12">
        <f t="shared" si="6"/>
        <v>0</v>
      </c>
      <c r="K25" s="12">
        <v>0</v>
      </c>
      <c r="L25" s="12">
        <f t="shared" si="8"/>
        <v>250</v>
      </c>
    </row>
    <row r="26" spans="2:12" x14ac:dyDescent="0.25">
      <c r="B26" s="91" t="s">
        <v>36</v>
      </c>
      <c r="C26" s="9" t="s">
        <v>26</v>
      </c>
      <c r="D26" s="9"/>
      <c r="E26" s="9"/>
      <c r="F26" s="12">
        <v>3050</v>
      </c>
      <c r="G26" s="12">
        <v>0</v>
      </c>
      <c r="H26" s="12">
        <f t="shared" si="3"/>
        <v>3050</v>
      </c>
      <c r="I26" s="12">
        <v>91.74</v>
      </c>
      <c r="J26" s="12">
        <f t="shared" si="6"/>
        <v>0</v>
      </c>
      <c r="K26" s="12">
        <v>91.74</v>
      </c>
      <c r="L26" s="12">
        <f t="shared" si="8"/>
        <v>2958.26</v>
      </c>
    </row>
    <row r="27" spans="2:12" x14ac:dyDescent="0.25">
      <c r="B27" s="91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0</v>
      </c>
      <c r="J27" s="12">
        <f t="shared" si="6"/>
        <v>0</v>
      </c>
      <c r="K27" s="12">
        <v>0</v>
      </c>
      <c r="L27" s="12">
        <f t="shared" si="8"/>
        <v>250</v>
      </c>
    </row>
    <row r="28" spans="2:12" x14ac:dyDescent="0.25">
      <c r="B28" s="91" t="s">
        <v>34</v>
      </c>
      <c r="C28" s="9" t="s">
        <v>30</v>
      </c>
      <c r="D28" s="9"/>
      <c r="E28" s="9"/>
      <c r="F28" s="12">
        <v>6500</v>
      </c>
      <c r="G28" s="12">
        <v>0</v>
      </c>
      <c r="H28" s="12">
        <f t="shared" si="3"/>
        <v>6500</v>
      </c>
      <c r="I28" s="12">
        <v>253.38</v>
      </c>
      <c r="J28" s="12">
        <f t="shared" si="6"/>
        <v>0</v>
      </c>
      <c r="K28" s="12">
        <v>253.38</v>
      </c>
      <c r="L28" s="12">
        <f t="shared" si="8"/>
        <v>6246.62</v>
      </c>
    </row>
    <row r="29" spans="2:12" x14ac:dyDescent="0.25">
      <c r="B29" s="90" t="s">
        <v>28</v>
      </c>
      <c r="C29" s="10" t="s">
        <v>113</v>
      </c>
      <c r="D29" s="10"/>
      <c r="E29" s="10"/>
      <c r="F29" s="12">
        <v>27000</v>
      </c>
      <c r="G29" s="12">
        <v>19343.669999999998</v>
      </c>
      <c r="H29" s="12">
        <f t="shared" si="3"/>
        <v>46343.67</v>
      </c>
      <c r="I29" s="12">
        <v>24362.75</v>
      </c>
      <c r="J29" s="12">
        <f t="shared" si="6"/>
        <v>2420</v>
      </c>
      <c r="K29" s="12">
        <v>21942.75</v>
      </c>
      <c r="L29" s="12">
        <f t="shared" si="8"/>
        <v>21980.92</v>
      </c>
    </row>
    <row r="31" spans="2:12" ht="14.25" customHeight="1" x14ac:dyDescent="0.25"/>
    <row r="32" spans="2:12" ht="15" customHeight="1" x14ac:dyDescent="0.25">
      <c r="B32" s="113"/>
    </row>
    <row r="33" spans="2:4" ht="15" customHeight="1" x14ac:dyDescent="0.25">
      <c r="B33" s="113"/>
    </row>
    <row r="34" spans="2:4" ht="15" customHeight="1" x14ac:dyDescent="0.25">
      <c r="B34" s="113"/>
      <c r="C34" s="107"/>
      <c r="D34" s="107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&amp;CSeguiment pressupost 2021 IERMB _ 31-03-2021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2"/>
  <sheetViews>
    <sheetView showGridLines="0" topLeftCell="A4" zoomScaleNormal="100" workbookViewId="0">
      <selection activeCell="N30" sqref="N30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23.28515625" customWidth="1"/>
    <col min="6" max="11" width="15.7109375" customWidth="1"/>
    <col min="12" max="12" width="13.28515625" customWidth="1"/>
  </cols>
  <sheetData>
    <row r="2" spans="1:12" ht="15.75" thickBot="1" x14ac:dyDescent="0.3"/>
    <row r="3" spans="1:12" s="19" customFormat="1" ht="18" thickBot="1" x14ac:dyDescent="0.35">
      <c r="A3" s="45" t="s">
        <v>46</v>
      </c>
      <c r="B3" s="46"/>
      <c r="C3" s="46"/>
      <c r="D3" s="46"/>
      <c r="E3" s="46"/>
      <c r="F3" s="88">
        <f t="shared" ref="F3:H3" si="0">F7</f>
        <v>430</v>
      </c>
      <c r="G3" s="88">
        <f t="shared" si="0"/>
        <v>350</v>
      </c>
      <c r="H3" s="88">
        <f t="shared" si="0"/>
        <v>780</v>
      </c>
      <c r="I3" s="88">
        <f t="shared" ref="I3:L3" si="1">I7</f>
        <v>667.29</v>
      </c>
      <c r="J3" s="88">
        <f t="shared" si="1"/>
        <v>0</v>
      </c>
      <c r="K3" s="88">
        <f t="shared" si="1"/>
        <v>667.29</v>
      </c>
      <c r="L3" s="88">
        <f t="shared" si="1"/>
        <v>112.71000000000004</v>
      </c>
    </row>
    <row r="4" spans="1:12" ht="15.75" thickBot="1" x14ac:dyDescent="0.3"/>
    <row r="5" spans="1:12" s="48" customFormat="1" ht="45.75" thickBot="1" x14ac:dyDescent="0.3">
      <c r="A5" s="89" t="s">
        <v>64</v>
      </c>
      <c r="B5" s="60" t="s">
        <v>65</v>
      </c>
      <c r="C5" s="92"/>
      <c r="D5" s="93" t="s">
        <v>3</v>
      </c>
      <c r="E5" s="94"/>
      <c r="F5" s="79" t="s">
        <v>82</v>
      </c>
      <c r="G5" s="138" t="s">
        <v>157</v>
      </c>
      <c r="H5" s="101" t="s">
        <v>125</v>
      </c>
      <c r="I5" s="123" t="s">
        <v>162</v>
      </c>
      <c r="J5" s="124" t="s">
        <v>129</v>
      </c>
      <c r="K5" s="125" t="s">
        <v>130</v>
      </c>
      <c r="L5" s="126" t="s">
        <v>128</v>
      </c>
    </row>
    <row r="7" spans="1:12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350</v>
      </c>
      <c r="H7" s="52">
        <f>SUM(H8:H11)</f>
        <v>780</v>
      </c>
      <c r="I7" s="52">
        <f t="shared" ref="I7:L7" si="2">SUM(I8:I11)</f>
        <v>667.29</v>
      </c>
      <c r="J7" s="52">
        <f t="shared" si="2"/>
        <v>0</v>
      </c>
      <c r="K7" s="52">
        <f t="shared" si="2"/>
        <v>667.29</v>
      </c>
      <c r="L7" s="52">
        <f t="shared" si="2"/>
        <v>112.71000000000004</v>
      </c>
    </row>
    <row r="8" spans="1:12" ht="15.75" thickTop="1" x14ac:dyDescent="0.25">
      <c r="A8" s="63" t="s">
        <v>66</v>
      </c>
      <c r="B8" s="91" t="s">
        <v>68</v>
      </c>
      <c r="C8" s="9" t="s">
        <v>156</v>
      </c>
      <c r="D8" s="9"/>
      <c r="E8" s="9"/>
      <c r="F8" s="20">
        <v>50</v>
      </c>
      <c r="G8" s="144">
        <v>0</v>
      </c>
      <c r="H8" s="20">
        <f t="shared" ref="H8:H9" si="3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</row>
    <row r="9" spans="1:12" x14ac:dyDescent="0.25">
      <c r="A9" s="63" t="s">
        <v>84</v>
      </c>
      <c r="B9" s="91">
        <v>35900</v>
      </c>
      <c r="C9" s="9" t="s">
        <v>69</v>
      </c>
      <c r="D9" s="9"/>
      <c r="E9" s="9"/>
      <c r="F9" s="65">
        <v>380</v>
      </c>
      <c r="G9" s="144">
        <v>350</v>
      </c>
      <c r="H9" s="20">
        <f t="shared" si="3"/>
        <v>730</v>
      </c>
      <c r="I9" s="12">
        <v>667.29</v>
      </c>
      <c r="J9" s="12">
        <f>I9-K9</f>
        <v>0</v>
      </c>
      <c r="K9" s="12">
        <v>667.29</v>
      </c>
      <c r="L9" s="12">
        <f>H9-I9</f>
        <v>62.710000000000036</v>
      </c>
    </row>
    <row r="10" spans="1:12" x14ac:dyDescent="0.25">
      <c r="A10" s="23" t="s">
        <v>67</v>
      </c>
      <c r="B10" s="115"/>
      <c r="C10" s="116"/>
      <c r="D10" s="116"/>
      <c r="E10" s="116"/>
      <c r="F10" s="117"/>
      <c r="G10" s="117"/>
      <c r="H10" s="117"/>
    </row>
    <row r="11" spans="1:12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5" t="s">
        <v>137</v>
      </c>
      <c r="B13" s="46"/>
      <c r="C13" s="46"/>
      <c r="D13" s="46"/>
      <c r="E13" s="136"/>
      <c r="F13" s="88">
        <f t="shared" ref="F13:H13" si="4">F17</f>
        <v>0</v>
      </c>
      <c r="G13" s="88">
        <f t="shared" si="4"/>
        <v>47485</v>
      </c>
      <c r="H13" s="88">
        <f t="shared" si="4"/>
        <v>47485</v>
      </c>
      <c r="I13" s="88">
        <f t="shared" ref="I13:L13" si="5">I17</f>
        <v>16890</v>
      </c>
      <c r="J13" s="88">
        <f t="shared" si="5"/>
        <v>0</v>
      </c>
      <c r="K13" s="88">
        <f t="shared" si="5"/>
        <v>16890</v>
      </c>
      <c r="L13" s="88">
        <f t="shared" si="5"/>
        <v>30595</v>
      </c>
    </row>
    <row r="14" spans="1:12" ht="15" customHeight="1" thickBot="1" x14ac:dyDescent="0.3"/>
    <row r="15" spans="1:12" ht="45.75" thickBot="1" x14ac:dyDescent="0.3">
      <c r="A15" s="89" t="s">
        <v>64</v>
      </c>
      <c r="B15" s="60" t="s">
        <v>65</v>
      </c>
      <c r="C15" s="92"/>
      <c r="D15" s="93" t="s">
        <v>3</v>
      </c>
      <c r="E15" s="137"/>
      <c r="F15" s="79" t="s">
        <v>82</v>
      </c>
      <c r="G15" s="138" t="s">
        <v>158</v>
      </c>
      <c r="H15" s="101" t="s">
        <v>125</v>
      </c>
      <c r="I15" s="123" t="s">
        <v>162</v>
      </c>
      <c r="J15" s="124" t="s">
        <v>129</v>
      </c>
      <c r="K15" s="125" t="s">
        <v>130</v>
      </c>
      <c r="L15" s="126" t="s">
        <v>128</v>
      </c>
    </row>
    <row r="17" spans="1:12" ht="15.75" thickBot="1" x14ac:dyDescent="0.3">
      <c r="A17" s="61">
        <v>462</v>
      </c>
      <c r="B17" s="49">
        <v>4</v>
      </c>
      <c r="C17" s="50" t="s">
        <v>132</v>
      </c>
      <c r="D17" s="51"/>
      <c r="E17" s="52"/>
      <c r="F17" s="52">
        <f>SUM(F18:F19)</f>
        <v>0</v>
      </c>
      <c r="G17" s="52">
        <f t="shared" ref="G17:L17" si="6">SUM(G18:G19)</f>
        <v>47485</v>
      </c>
      <c r="H17" s="52">
        <f t="shared" si="6"/>
        <v>47485</v>
      </c>
      <c r="I17" s="52">
        <f t="shared" si="6"/>
        <v>16890</v>
      </c>
      <c r="J17" s="52">
        <f t="shared" si="6"/>
        <v>0</v>
      </c>
      <c r="K17" s="52">
        <f t="shared" si="6"/>
        <v>16890</v>
      </c>
      <c r="L17" s="52">
        <f t="shared" si="6"/>
        <v>30595</v>
      </c>
    </row>
    <row r="18" spans="1:12" ht="15.75" thickTop="1" x14ac:dyDescent="0.25">
      <c r="A18" s="63" t="s">
        <v>66</v>
      </c>
      <c r="B18" s="91" t="s">
        <v>165</v>
      </c>
      <c r="C18" s="9" t="s">
        <v>164</v>
      </c>
      <c r="D18" s="9"/>
      <c r="E18" s="20"/>
      <c r="F18" s="20">
        <v>0</v>
      </c>
      <c r="G18" s="144">
        <v>10890</v>
      </c>
      <c r="H18" s="12">
        <f>F18+G18</f>
        <v>10890</v>
      </c>
      <c r="I18" s="12">
        <v>10890</v>
      </c>
      <c r="J18" s="12">
        <f>I18-K18</f>
        <v>0</v>
      </c>
      <c r="K18" s="12">
        <v>10890</v>
      </c>
      <c r="L18" s="12">
        <f>H18-I18</f>
        <v>0</v>
      </c>
    </row>
    <row r="19" spans="1:12" x14ac:dyDescent="0.25">
      <c r="A19" s="63" t="s">
        <v>84</v>
      </c>
      <c r="B19" s="91" t="s">
        <v>138</v>
      </c>
      <c r="C19" s="9" t="s">
        <v>139</v>
      </c>
      <c r="D19" s="9"/>
      <c r="E19" s="20"/>
      <c r="F19" s="20">
        <v>0</v>
      </c>
      <c r="G19" s="144">
        <v>36595</v>
      </c>
      <c r="H19" s="12">
        <f>F19+G19</f>
        <v>36595</v>
      </c>
      <c r="I19" s="12">
        <v>6000</v>
      </c>
      <c r="J19" s="12">
        <f>I19-K19</f>
        <v>0</v>
      </c>
      <c r="K19" s="12">
        <v>6000</v>
      </c>
      <c r="L19" s="12">
        <f>H19-I19</f>
        <v>30595</v>
      </c>
    </row>
    <row r="20" spans="1:12" x14ac:dyDescent="0.25">
      <c r="A20" s="23" t="s">
        <v>67</v>
      </c>
      <c r="B20" s="121"/>
      <c r="C20" s="4"/>
      <c r="D20" s="4"/>
      <c r="E20" s="122"/>
      <c r="F20" s="108"/>
      <c r="G20" s="108"/>
    </row>
    <row r="22" spans="1:12" ht="15.75" thickBot="1" x14ac:dyDescent="0.3"/>
    <row r="23" spans="1:12" ht="18" thickBot="1" x14ac:dyDescent="0.35">
      <c r="A23" s="45" t="s">
        <v>99</v>
      </c>
      <c r="B23" s="46"/>
      <c r="C23" s="46"/>
      <c r="D23" s="46"/>
      <c r="E23" s="46"/>
      <c r="F23" s="88">
        <f t="shared" ref="F23:H23" si="7">F27</f>
        <v>12000</v>
      </c>
      <c r="G23" s="88">
        <f t="shared" si="7"/>
        <v>10753.15</v>
      </c>
      <c r="H23" s="88">
        <f t="shared" si="7"/>
        <v>22753.15</v>
      </c>
      <c r="I23" s="88">
        <f t="shared" ref="I23:L23" si="8">I27</f>
        <v>19007.05</v>
      </c>
      <c r="J23" s="88">
        <f t="shared" si="8"/>
        <v>0</v>
      </c>
      <c r="K23" s="88">
        <f t="shared" si="8"/>
        <v>19007.05</v>
      </c>
      <c r="L23" s="88">
        <f t="shared" si="8"/>
        <v>3746.1000000000031</v>
      </c>
    </row>
    <row r="24" spans="1:12" ht="15.75" thickBot="1" x14ac:dyDescent="0.3"/>
    <row r="25" spans="1:12" ht="45.75" thickBot="1" x14ac:dyDescent="0.3">
      <c r="A25" s="89" t="s">
        <v>64</v>
      </c>
      <c r="B25" s="60" t="s">
        <v>65</v>
      </c>
      <c r="C25" s="92"/>
      <c r="D25" s="93" t="s">
        <v>3</v>
      </c>
      <c r="E25" s="94"/>
      <c r="F25" s="79" t="s">
        <v>82</v>
      </c>
      <c r="G25" s="138" t="s">
        <v>159</v>
      </c>
      <c r="H25" s="101" t="s">
        <v>125</v>
      </c>
      <c r="I25" s="123" t="s">
        <v>162</v>
      </c>
      <c r="J25" s="124" t="s">
        <v>129</v>
      </c>
      <c r="K25" s="125" t="s">
        <v>130</v>
      </c>
      <c r="L25" s="126" t="s">
        <v>128</v>
      </c>
    </row>
    <row r="27" spans="1:12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L27" si="9">SUM(G28:G32)</f>
        <v>10753.15</v>
      </c>
      <c r="H27" s="52">
        <f t="shared" si="9"/>
        <v>22753.15</v>
      </c>
      <c r="I27" s="52">
        <f t="shared" si="9"/>
        <v>19007.05</v>
      </c>
      <c r="J27" s="52">
        <f t="shared" si="9"/>
        <v>0</v>
      </c>
      <c r="K27" s="52">
        <f t="shared" si="9"/>
        <v>19007.05</v>
      </c>
      <c r="L27" s="52">
        <f t="shared" si="9"/>
        <v>3746.1000000000031</v>
      </c>
    </row>
    <row r="28" spans="1:12" ht="15.75" thickTop="1" x14ac:dyDescent="0.25">
      <c r="A28" s="61"/>
      <c r="B28" s="91" t="s">
        <v>119</v>
      </c>
      <c r="C28" s="8" t="s">
        <v>120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</row>
    <row r="29" spans="1:12" x14ac:dyDescent="0.25">
      <c r="A29" s="63" t="s">
        <v>66</v>
      </c>
      <c r="B29" s="91" t="s">
        <v>40</v>
      </c>
      <c r="C29" s="8" t="s">
        <v>95</v>
      </c>
      <c r="D29" s="9"/>
      <c r="E29" s="8"/>
      <c r="F29" s="20">
        <f>250+500+750</f>
        <v>1500</v>
      </c>
      <c r="G29" s="144">
        <v>0</v>
      </c>
      <c r="H29" s="20">
        <f t="shared" ref="H29:H31" si="10">F29+G29</f>
        <v>1500</v>
      </c>
      <c r="I29" s="12">
        <v>228.04</v>
      </c>
      <c r="J29" s="12">
        <f>I29-K29</f>
        <v>0</v>
      </c>
      <c r="K29" s="12">
        <v>228.04</v>
      </c>
      <c r="L29" s="12">
        <f t="shared" ref="L29:L31" si="11">H29-I29</f>
        <v>1271.96</v>
      </c>
    </row>
    <row r="30" spans="1:12" x14ac:dyDescent="0.25">
      <c r="A30" s="63" t="s">
        <v>84</v>
      </c>
      <c r="B30" s="91" t="s">
        <v>41</v>
      </c>
      <c r="C30" s="9" t="s">
        <v>96</v>
      </c>
      <c r="D30" s="9"/>
      <c r="E30" s="8"/>
      <c r="F30" s="20">
        <f>3000+1000+2500</f>
        <v>6500</v>
      </c>
      <c r="G30" s="144">
        <v>10753.15</v>
      </c>
      <c r="H30" s="20">
        <f t="shared" si="10"/>
        <v>17253.150000000001</v>
      </c>
      <c r="I30" s="12">
        <v>17654.009999999998</v>
      </c>
      <c r="J30" s="12">
        <f t="shared" ref="J30:J31" si="12">I30-K30</f>
        <v>0</v>
      </c>
      <c r="K30" s="12">
        <v>17654.009999999998</v>
      </c>
      <c r="L30" s="12">
        <f t="shared" si="11"/>
        <v>-400.85999999999694</v>
      </c>
    </row>
    <row r="31" spans="1:12" x14ac:dyDescent="0.25">
      <c r="A31" s="23" t="s">
        <v>67</v>
      </c>
      <c r="B31" s="90" t="s">
        <v>42</v>
      </c>
      <c r="C31" s="10" t="s">
        <v>97</v>
      </c>
      <c r="D31" s="9"/>
      <c r="E31" s="10"/>
      <c r="F31" s="20">
        <f>1000+500</f>
        <v>1500</v>
      </c>
      <c r="G31" s="144">
        <v>0</v>
      </c>
      <c r="H31" s="20">
        <f t="shared" si="10"/>
        <v>1500</v>
      </c>
      <c r="I31" s="12">
        <v>1125</v>
      </c>
      <c r="J31" s="12">
        <f t="shared" si="12"/>
        <v>0</v>
      </c>
      <c r="K31" s="12">
        <v>1125</v>
      </c>
      <c r="L31" s="12">
        <f t="shared" si="11"/>
        <v>375</v>
      </c>
    </row>
    <row r="32" spans="1:12" x14ac:dyDescent="0.25">
      <c r="B32" s="91" t="s">
        <v>43</v>
      </c>
      <c r="C32" s="8" t="s">
        <v>98</v>
      </c>
      <c r="D32" s="9"/>
      <c r="E32" s="8"/>
      <c r="F32" s="20">
        <v>2000</v>
      </c>
      <c r="G32" s="20">
        <v>0</v>
      </c>
      <c r="H32" s="20">
        <f t="shared" ref="H32" si="13">F32+G32</f>
        <v>2000</v>
      </c>
      <c r="I32" s="12">
        <v>0</v>
      </c>
      <c r="J32" s="12">
        <f t="shared" ref="J32" si="14">I32-K32</f>
        <v>0</v>
      </c>
      <c r="K32" s="12">
        <v>0</v>
      </c>
      <c r="L32" s="12">
        <f t="shared" ref="L32" si="15">H32-I32</f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0" fitToHeight="0" orientation="landscape" r:id="rId1"/>
  <headerFooter>
    <oddFooter>&amp;CSeguiment pressupost 2021 IERMB _ 30/06/2021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49422-B41A-4D46-BCB4-89E8F9FDC13C}"/>
</file>

<file path=customXml/itemProps2.xml><?xml version="1.0" encoding="utf-8"?>
<ds:datastoreItem xmlns:ds="http://schemas.openxmlformats.org/officeDocument/2006/customXml" ds:itemID="{3E8EF189-9737-49E0-85B2-789D7A3D2B9B}"/>
</file>

<file path=customXml/itemProps3.xml><?xml version="1.0" encoding="utf-8"?>
<ds:datastoreItem xmlns:ds="http://schemas.openxmlformats.org/officeDocument/2006/customXml" ds:itemID="{390AADBA-12CB-47DA-AF59-1CDC9CE12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Ana</cp:lastModifiedBy>
  <cp:lastPrinted>2021-07-10T08:17:50Z</cp:lastPrinted>
  <dcterms:created xsi:type="dcterms:W3CDTF">2011-11-15T15:44:37Z</dcterms:created>
  <dcterms:modified xsi:type="dcterms:W3CDTF">2021-10-26T12:18:12Z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