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2/Octubre/Pressupost/"/>
    </mc:Choice>
  </mc:AlternateContent>
  <xr:revisionPtr revIDLastSave="4" documentId="11_C781E56B95AB3D3B43C112250FF4F468D7DF32A0" xr6:coauthVersionLast="47" xr6:coauthVersionMax="47" xr10:uidLastSave="{072619B7-9F81-4DB7-B593-2E45ED8C5469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 Ing. pat" sheetId="17" r:id="rId4"/>
    <sheet name="Cap. 1 Desp. Personal" sheetId="16" r:id="rId5"/>
    <sheet name="Cap. 2 Desp.Corrents" sheetId="11" r:id="rId6"/>
    <sheet name="Cap. 3-6 Df,Inv" sheetId="2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1" l="1"/>
  <c r="F24" i="11"/>
  <c r="F23" i="11"/>
  <c r="F22" i="11"/>
  <c r="F21" i="11"/>
  <c r="F16" i="11"/>
  <c r="F18" i="18"/>
  <c r="F16" i="18"/>
  <c r="F14" i="18" s="1"/>
  <c r="F12" i="18"/>
  <c r="F10" i="18"/>
  <c r="F8" i="18"/>
  <c r="F9" i="19"/>
  <c r="F7" i="18" l="1"/>
  <c r="F25" i="20" l="1"/>
  <c r="F24" i="20"/>
  <c r="F23" i="20"/>
  <c r="F21" i="20" s="1"/>
  <c r="F10" i="20" l="1"/>
  <c r="F9" i="20"/>
  <c r="F8" i="11"/>
  <c r="F7" i="19" l="1"/>
  <c r="F3" i="19" s="1"/>
  <c r="D8" i="15" s="1"/>
  <c r="F16" i="20"/>
  <c r="D22" i="15" s="1"/>
  <c r="F8" i="16"/>
  <c r="F3" i="16" s="1"/>
  <c r="D19" i="15" s="1"/>
  <c r="F8" i="20"/>
  <c r="F3" i="20" s="1"/>
  <c r="D21" i="15" s="1"/>
  <c r="F3" i="11"/>
  <c r="D20" i="15" s="1"/>
  <c r="E8" i="17"/>
  <c r="E7" i="17" s="1"/>
  <c r="E3" i="17" s="1"/>
  <c r="D10" i="15" s="1"/>
  <c r="F3" i="18" l="1"/>
  <c r="D9" i="15" s="1"/>
  <c r="D12" i="15" s="1"/>
  <c r="D24" i="15"/>
</calcChain>
</file>

<file path=xl/sharedStrings.xml><?xml version="1.0" encoding="utf-8"?>
<sst xmlns="http://schemas.openxmlformats.org/spreadsheetml/2006/main" count="181" uniqueCount="134">
  <si>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</si>
  <si>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</si>
  <si>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</si>
  <si>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</si>
  <si>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</si>
  <si>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</si>
  <si>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</si>
  <si>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</si>
  <si>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</si>
  <si>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</si>
  <si>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</si>
  <si>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</si>
  <si>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</si>
  <si>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</si>
  <si>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</si>
  <si>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</si>
  <si>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</si>
  <si>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</si>
  <si>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</si>
  <si>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</si>
  <si>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</si>
  <si>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</si>
  <si>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</si>
  <si>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</si>
  <si>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</si>
  <si>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</si>
  <si>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</si>
  <si>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</si>
  <si>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</si>
  <si>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</si>
  <si>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</si>
  <si>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</si>
  <si>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</si>
  <si>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</si>
  <si>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</si>
  <si>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</si>
  <si>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</si>
  <si>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</si>
  <si>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</si>
  <si>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</si>
  <si>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</si>
  <si>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</si>
  <si>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</si>
  <si>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</si>
  <si>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</si>
  <si>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</si>
  <si>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</si>
  <si>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</si>
  <si>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</si>
  <si>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</si>
  <si>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</si>
  <si>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</si>
  <si>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</si>
  <si>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</si>
  <si>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</si>
  <si>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</si>
  <si>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</si>
  <si>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</si>
  <si>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</si>
  <si>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</si>
  <si>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</si>
  <si>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</si>
  <si>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</si>
  <si>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</si>
  <si>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</si>
  <si>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</si>
  <si>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</si>
  <si>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</si>
  <si>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</si>
  <si>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</si>
  <si>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</si>
  <si>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</si>
  <si>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</si>
  <si>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</si>
  <si>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</si>
  <si>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</si>
  <si>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</si>
  <si>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</si>
  <si>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</si>
  <si>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</si>
  <si>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</si>
  <si>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</si>
  <si>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</si>
  <si>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</si>
  <si>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</si>
  <si>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</si>
  <si>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</si>
  <si>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</si>
  <si>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</si>
  <si>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</si>
  <si>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</si>
  <si>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</si>
  <si>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</si>
  <si>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</si>
  <si>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</si>
  <si>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</si>
  <si>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</si>
  <si>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</si>
  <si>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</si>
  <si>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</si>
  <si>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</si>
  <si>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</si>
  <si>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</si>
  <si>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</si>
  <si>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</si>
  <si>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</si>
  <si>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PREVISIÓ ESTAT DE DESPESES: Programa: 462.00</t>
  </si>
  <si>
    <t>462.00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</si>
  <si>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</si>
  <si>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</si>
  <si>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</si>
  <si>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</si>
  <si>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</si>
  <si>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Ajuntament Hospitalet de Llobregat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</si>
  <si>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</si>
  <si>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</si>
  <si>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</si>
  <si>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</si>
  <si>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</si>
  <si>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</si>
  <si>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</si>
  <si>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</si>
  <si>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</si>
  <si>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Reparacions, manteniment i conservació. Equips per a processos d'informació</t>
  </si>
  <si>
    <t>63300</t>
  </si>
  <si>
    <t>Maquinaria, instal·lacions tècniques i utillatge</t>
  </si>
  <si>
    <t>Explotació mostra municipal EVAMB 2022</t>
  </si>
  <si>
    <t>Encomana de gestió Pla de Treball OHB 2022 (75%)*</t>
  </si>
  <si>
    <t>Encomana de gestió Pla de Treball OHB 2022 (25%)</t>
  </si>
  <si>
    <t>Encomana de gestió Pla del Joc 2022</t>
  </si>
  <si>
    <t>Pla Estratègic Granollers</t>
  </si>
  <si>
    <t>Ajuntament de Granollers</t>
  </si>
  <si>
    <t xml:space="preserve"> PRESSUPOST IERMB 2022</t>
  </si>
  <si>
    <t>Pressupost IERMB 2022 Aprovat pel Consell de Govern en sessió celebrada el 10 de setembre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</si>
</sst>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.00;\-#,###,##0.00;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2" fillId="0" borderId="0"/>
  </cellStyleXfs>
  <cellXfs count="14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0" fontId="0" fillId="2" borderId="5" xfId="0" applyFont="1" applyFill="1" applyBorder="1"/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7" fillId="2" borderId="3" xfId="0" applyFont="1" applyFill="1" applyBorder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49" fontId="0" fillId="0" borderId="0" xfId="0" applyNumberFormat="1" applyBorder="1" applyAlignment="1">
      <alignment horizontal="right"/>
    </xf>
    <xf numFmtId="0" fontId="1" fillId="0" borderId="0" xfId="0" applyFont="1" applyBorder="1"/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5" fillId="0" borderId="12" xfId="0" applyNumberFormat="1" applyFont="1" applyFill="1" applyBorder="1"/>
    <xf numFmtId="4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0" fillId="0" borderId="15" xfId="0" applyFont="1" applyFill="1" applyBorder="1"/>
    <xf numFmtId="0" fontId="14" fillId="0" borderId="0" xfId="0" applyFont="1"/>
    <xf numFmtId="164" fontId="0" fillId="0" borderId="0" xfId="0" applyNumberFormat="1" applyBorder="1"/>
    <xf numFmtId="165" fontId="0" fillId="0" borderId="0" xfId="0" applyNumberFormat="1" applyBorder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4" fontId="2" fillId="0" borderId="2" xfId="0" applyNumberFormat="1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164" fontId="0" fillId="0" borderId="0" xfId="0" applyNumberFormat="1" applyFont="1" applyFill="1" applyBorder="1" applyAlignment="1">
      <alignment horizontal="right"/>
    </xf>
    <xf numFmtId="0" fontId="20" fillId="0" borderId="0" xfId="0" applyFont="1"/>
    <xf numFmtId="4" fontId="0" fillId="0" borderId="0" xfId="0" applyNumberFormat="1" applyFill="1"/>
    <xf numFmtId="0" fontId="19" fillId="0" borderId="0" xfId="0" applyFont="1" applyFill="1" applyBorder="1"/>
    <xf numFmtId="4" fontId="2" fillId="0" borderId="2" xfId="0" applyNumberFormat="1" applyFont="1" applyBorder="1" applyAlignment="1">
      <alignment horizontal="left"/>
    </xf>
    <xf numFmtId="4" fontId="21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ont="1" applyBorder="1"/>
    <xf numFmtId="49" fontId="0" fillId="0" borderId="0" xfId="0" applyNumberFormat="1" applyBorder="1" applyAlignment="1">
      <alignment horizontal="center"/>
    </xf>
    <xf numFmtId="0" fontId="10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0" fillId="0" borderId="0" xfId="0" applyNumberFormat="1" applyBorder="1"/>
    <xf numFmtId="4" fontId="2" fillId="0" borderId="10" xfId="0" applyNumberFormat="1" applyFont="1" applyBorder="1" applyAlignment="1">
      <alignment horizontal="left"/>
    </xf>
    <xf numFmtId="4" fontId="0" fillId="0" borderId="10" xfId="0" applyNumberFormat="1" applyFont="1" applyBorder="1"/>
    <xf numFmtId="4" fontId="5" fillId="0" borderId="17" xfId="0" applyNumberFormat="1" applyFont="1" applyFill="1" applyBorder="1" applyAlignment="1">
      <alignment horizontal="right"/>
    </xf>
    <xf numFmtId="49" fontId="0" fillId="0" borderId="18" xfId="0" applyNumberForma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19050</xdr:rowOff>
    </xdr:from>
    <xdr:to>
      <xdr:col>3</xdr:col>
      <xdr:colOff>1524000</xdr:colOff>
      <xdr:row>2</xdr:row>
      <xdr:rowOff>151130</xdr:rowOff>
    </xdr:to>
    <xdr:pic>
      <xdr:nvPicPr>
        <xdr:cNvPr id="2" name="1 Imagen" descr="Logo IERM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19050"/>
          <a:ext cx="1050925" cy="579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1"/>
  <sheetViews>
    <sheetView showGridLines="0" tabSelected="1" zoomScaleNormal="100" workbookViewId="0">
      <selection activeCell="K19" sqref="K19"/>
    </sheetView>
  </sheetViews>
  <sheetFormatPr defaultColWidth="11.42578125" defaultRowHeight="15" x14ac:dyDescent="0.25"/>
  <cols>
    <col min="1" max="1" width="7" customWidth="1"/>
    <col min="2" max="2" width="10.7109375" style="2" customWidth="1"/>
    <col min="3" max="3" width="64.42578125" customWidth="1"/>
    <col min="4" max="4" width="25.85546875" customWidth="1"/>
    <col min="6" max="6" width="20.140625" customWidth="1"/>
  </cols>
  <sheetData>
    <row r="1" spans="2:4" ht="15.75" thickBot="1" x14ac:dyDescent="0.3"/>
    <row r="2" spans="2:4" ht="19.5" thickBot="1" x14ac:dyDescent="0.35">
      <c r="B2" s="28" t="s">
        <v>132</v>
      </c>
      <c r="C2" s="11"/>
      <c r="D2" s="109"/>
    </row>
    <row r="4" spans="2:4" ht="18.75" x14ac:dyDescent="0.3">
      <c r="B4" s="29" t="s">
        <v>44</v>
      </c>
    </row>
    <row r="5" spans="2:4" ht="15.75" thickBot="1" x14ac:dyDescent="0.3"/>
    <row r="6" spans="2:4" s="31" customFormat="1" ht="24.95" customHeight="1" thickBot="1" x14ac:dyDescent="0.3">
      <c r="B6" s="30" t="s">
        <v>47</v>
      </c>
      <c r="C6" s="104" t="s">
        <v>85</v>
      </c>
      <c r="D6" s="103" t="s">
        <v>82</v>
      </c>
    </row>
    <row r="7" spans="2:4" x14ac:dyDescent="0.25">
      <c r="B7" s="32"/>
      <c r="C7" s="33"/>
      <c r="D7" s="34"/>
    </row>
    <row r="8" spans="2:4" s="26" customFormat="1" x14ac:dyDescent="0.25">
      <c r="B8" s="35">
        <v>3</v>
      </c>
      <c r="C8" s="36" t="s">
        <v>86</v>
      </c>
      <c r="D8" s="102">
        <f>'Cap. 3 Ing. vendes'!F3</f>
        <v>966622.35999999987</v>
      </c>
    </row>
    <row r="9" spans="2:4" s="26" customFormat="1" x14ac:dyDescent="0.25">
      <c r="B9" s="35">
        <v>4</v>
      </c>
      <c r="C9" s="36" t="s">
        <v>55</v>
      </c>
      <c r="D9" s="102">
        <f>'Cap. 4 Ing. Transf.corrents'!F3</f>
        <v>2591893</v>
      </c>
    </row>
    <row r="10" spans="2:4" s="26" customFormat="1" x14ac:dyDescent="0.25">
      <c r="B10" s="35">
        <v>5</v>
      </c>
      <c r="C10" s="38" t="s">
        <v>56</v>
      </c>
      <c r="D10" s="37">
        <f>'Cap. 5 Ing. pat'!E3</f>
        <v>30</v>
      </c>
    </row>
    <row r="11" spans="2:4" x14ac:dyDescent="0.25">
      <c r="C11" s="1"/>
    </row>
    <row r="12" spans="2:4" s="42" customFormat="1" ht="18.75" x14ac:dyDescent="0.3">
      <c r="B12" s="39" t="s">
        <v>57</v>
      </c>
      <c r="C12" s="40"/>
      <c r="D12" s="41">
        <f>SUM(D8:D11)</f>
        <v>3558545.36</v>
      </c>
    </row>
    <row r="13" spans="2:4" x14ac:dyDescent="0.25">
      <c r="B13" s="43"/>
    </row>
    <row r="14" spans="2:4" x14ac:dyDescent="0.25">
      <c r="B14" s="43"/>
    </row>
    <row r="15" spans="2:4" ht="18.75" x14ac:dyDescent="0.3">
      <c r="B15" s="29" t="s">
        <v>106</v>
      </c>
    </row>
    <row r="16" spans="2:4" ht="15.75" thickBot="1" x14ac:dyDescent="0.3"/>
    <row r="17" spans="2:6" s="31" customFormat="1" ht="24.95" customHeight="1" thickBot="1" x14ac:dyDescent="0.3">
      <c r="B17" s="30" t="s">
        <v>47</v>
      </c>
      <c r="C17" s="104" t="s">
        <v>85</v>
      </c>
      <c r="D17" s="103" t="s">
        <v>82</v>
      </c>
    </row>
    <row r="18" spans="2:6" x14ac:dyDescent="0.25">
      <c r="B18" s="32"/>
      <c r="C18" s="33"/>
      <c r="D18" s="44"/>
    </row>
    <row r="19" spans="2:6" s="26" customFormat="1" x14ac:dyDescent="0.25">
      <c r="B19" s="35">
        <v>1</v>
      </c>
      <c r="C19" s="36" t="s">
        <v>87</v>
      </c>
      <c r="D19" s="105">
        <f>'Cap. 1 Desp. Personal'!F3</f>
        <v>2630008.7247600006</v>
      </c>
      <c r="F19"/>
    </row>
    <row r="20" spans="2:6" s="26" customFormat="1" x14ac:dyDescent="0.25">
      <c r="B20" s="35">
        <v>2</v>
      </c>
      <c r="C20" s="36" t="s">
        <v>58</v>
      </c>
      <c r="D20" s="105">
        <f>'Cap. 2 Desp.Corrents'!F3</f>
        <v>916106.64</v>
      </c>
    </row>
    <row r="21" spans="2:6" s="26" customFormat="1" x14ac:dyDescent="0.25">
      <c r="B21" s="35">
        <v>3</v>
      </c>
      <c r="C21" s="36" t="s">
        <v>59</v>
      </c>
      <c r="D21" s="105">
        <f>'Cap. 3-6 Df,Inv'!F3</f>
        <v>430</v>
      </c>
    </row>
    <row r="22" spans="2:6" s="26" customFormat="1" x14ac:dyDescent="0.25">
      <c r="B22" s="35">
        <v>6</v>
      </c>
      <c r="C22" s="38" t="s">
        <v>60</v>
      </c>
      <c r="D22" s="105">
        <f>'Cap. 3-6 Df,Inv'!F16</f>
        <v>12000</v>
      </c>
    </row>
    <row r="24" spans="2:6" s="42" customFormat="1" ht="18.75" x14ac:dyDescent="0.3">
      <c r="B24" s="39" t="s">
        <v>61</v>
      </c>
      <c r="C24" s="40"/>
      <c r="D24" s="41">
        <f>SUM(D19:D23)</f>
        <v>3558545.3647600007</v>
      </c>
    </row>
    <row r="26" spans="2:6" x14ac:dyDescent="0.25">
      <c r="D26" s="126"/>
    </row>
    <row r="27" spans="2:6" x14ac:dyDescent="0.25">
      <c r="B27" s="2" t="s">
        <v>133</v>
      </c>
      <c r="C27" s="101"/>
      <c r="D27" s="27"/>
    </row>
    <row r="28" spans="2:6" x14ac:dyDescent="0.25">
      <c r="D28" s="27"/>
    </row>
    <row r="29" spans="2:6" x14ac:dyDescent="0.25">
      <c r="B29" s="45"/>
      <c r="D29" s="27"/>
    </row>
    <row r="30" spans="2:6" x14ac:dyDescent="0.25">
      <c r="B30" s="45"/>
    </row>
    <row r="31" spans="2:6" ht="15" customHeight="1" x14ac:dyDescent="0.25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2022 IERMB _ Consell de Govern 09/2021&amp;R1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5"/>
  <sheetViews>
    <sheetView showGridLines="0" topLeftCell="C1" zoomScaleNormal="100" workbookViewId="0">
      <selection activeCell="F19" sqref="F19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57.42578125" customWidth="1"/>
    <col min="5" max="5" width="33.7109375" customWidth="1"/>
    <col min="6" max="6" width="24.5703125" customWidth="1"/>
    <col min="7" max="7" width="2.7109375" customWidth="1"/>
    <col min="8" max="8" width="19.7109375" customWidth="1"/>
  </cols>
  <sheetData>
    <row r="2" spans="1:10" ht="15.75" thickBot="1" x14ac:dyDescent="0.3"/>
    <row r="3" spans="1:10" s="19" customFormat="1" ht="18" thickBot="1" x14ac:dyDescent="0.35">
      <c r="A3" s="46" t="s">
        <v>103</v>
      </c>
      <c r="B3" s="47"/>
      <c r="C3" s="47"/>
      <c r="D3" s="47"/>
      <c r="E3" s="47"/>
      <c r="F3" s="89">
        <f t="shared" ref="F3" si="0">F7</f>
        <v>966622.35999999987</v>
      </c>
    </row>
    <row r="4" spans="1:10" ht="15.75" thickBot="1" x14ac:dyDescent="0.3"/>
    <row r="5" spans="1:10" s="31" customFormat="1" ht="30.75" thickBot="1" x14ac:dyDescent="0.3">
      <c r="A5" s="48"/>
      <c r="B5" s="30" t="s">
        <v>62</v>
      </c>
      <c r="C5" s="76"/>
      <c r="D5" s="85" t="s">
        <v>3</v>
      </c>
      <c r="E5" s="77"/>
      <c r="F5" s="78" t="s">
        <v>82</v>
      </c>
    </row>
    <row r="6" spans="1:10" x14ac:dyDescent="0.25">
      <c r="B6" s="32"/>
      <c r="C6" s="33"/>
      <c r="D6" s="6"/>
      <c r="E6" s="6"/>
      <c r="F6" s="34"/>
    </row>
    <row r="7" spans="1:10" ht="15.75" thickBot="1" x14ac:dyDescent="0.3">
      <c r="B7" s="50">
        <v>3</v>
      </c>
      <c r="C7" s="51" t="s">
        <v>86</v>
      </c>
      <c r="D7" s="52"/>
      <c r="E7" s="52"/>
      <c r="F7" s="53">
        <f>F9+F8</f>
        <v>966622.35999999987</v>
      </c>
    </row>
    <row r="8" spans="1:10" s="3" customFormat="1" ht="15.75" thickTop="1" x14ac:dyDescent="0.25">
      <c r="B8" s="84">
        <v>36001</v>
      </c>
      <c r="C8" s="16" t="s">
        <v>4</v>
      </c>
      <c r="D8" s="17"/>
      <c r="E8" s="17"/>
      <c r="F8" s="25">
        <v>150</v>
      </c>
    </row>
    <row r="9" spans="1:10" x14ac:dyDescent="0.25">
      <c r="B9" s="81">
        <v>39900</v>
      </c>
      <c r="C9" s="54" t="s">
        <v>88</v>
      </c>
      <c r="D9" s="55"/>
      <c r="E9" s="55"/>
      <c r="F9" s="56">
        <f>SUM(F10:F18)</f>
        <v>966472.35999999987</v>
      </c>
    </row>
    <row r="10" spans="1:10" x14ac:dyDescent="0.25">
      <c r="B10" s="82"/>
      <c r="C10" s="69"/>
      <c r="D10" s="73" t="s">
        <v>114</v>
      </c>
      <c r="E10" s="74" t="s">
        <v>105</v>
      </c>
      <c r="F10" s="116">
        <v>24000</v>
      </c>
      <c r="G10" s="125"/>
    </row>
    <row r="11" spans="1:10" x14ac:dyDescent="0.25">
      <c r="B11" s="82"/>
      <c r="C11" s="69"/>
      <c r="D11" s="119" t="s">
        <v>71</v>
      </c>
      <c r="E11" s="119" t="s">
        <v>48</v>
      </c>
      <c r="F11" s="12">
        <v>366000</v>
      </c>
      <c r="G11" s="125"/>
    </row>
    <row r="12" spans="1:10" s="2" customFormat="1" x14ac:dyDescent="0.25">
      <c r="B12" s="82"/>
      <c r="C12" s="130"/>
      <c r="D12" s="74" t="s">
        <v>126</v>
      </c>
      <c r="E12" s="74" t="s">
        <v>113</v>
      </c>
      <c r="F12" s="12">
        <v>10890</v>
      </c>
      <c r="G12" s="64"/>
    </row>
    <row r="13" spans="1:10" s="67" customFormat="1" x14ac:dyDescent="0.25">
      <c r="B13" s="83"/>
      <c r="C13" s="130"/>
      <c r="D13" s="137" t="s">
        <v>127</v>
      </c>
      <c r="E13" s="137" t="s">
        <v>118</v>
      </c>
      <c r="F13" s="138">
        <v>341426.16</v>
      </c>
    </row>
    <row r="14" spans="1:10" x14ac:dyDescent="0.25">
      <c r="C14" s="131"/>
      <c r="D14" s="128" t="s">
        <v>128</v>
      </c>
      <c r="E14" s="74" t="s">
        <v>119</v>
      </c>
      <c r="F14" s="66">
        <v>113808.72</v>
      </c>
      <c r="G14" s="127"/>
      <c r="H14" s="2"/>
      <c r="I14" s="2"/>
      <c r="J14" s="2"/>
    </row>
    <row r="15" spans="1:10" x14ac:dyDescent="0.25">
      <c r="C15" s="131"/>
      <c r="D15" s="74" t="s">
        <v>120</v>
      </c>
      <c r="E15" s="74" t="s">
        <v>119</v>
      </c>
      <c r="F15" s="139">
        <v>25000</v>
      </c>
      <c r="G15" s="64"/>
      <c r="H15" s="64"/>
    </row>
    <row r="16" spans="1:10" x14ac:dyDescent="0.25">
      <c r="C16" s="75"/>
      <c r="D16" s="74" t="s">
        <v>129</v>
      </c>
      <c r="E16" s="74" t="s">
        <v>105</v>
      </c>
      <c r="F16" s="12">
        <v>21300</v>
      </c>
      <c r="G16" s="64"/>
      <c r="H16" s="2"/>
    </row>
    <row r="17" spans="3:8" x14ac:dyDescent="0.25">
      <c r="C17" s="75"/>
      <c r="D17" s="74" t="s">
        <v>130</v>
      </c>
      <c r="E17" s="74" t="s">
        <v>131</v>
      </c>
      <c r="F17" s="12">
        <v>34047.480000000003</v>
      </c>
      <c r="G17" s="64"/>
      <c r="H17" s="2"/>
    </row>
    <row r="18" spans="3:8" x14ac:dyDescent="0.25">
      <c r="C18" s="2"/>
      <c r="D18" s="74" t="s">
        <v>77</v>
      </c>
      <c r="E18" s="74" t="s">
        <v>78</v>
      </c>
      <c r="F18" s="12">
        <v>30000</v>
      </c>
      <c r="G18" s="64"/>
      <c r="H18" s="2"/>
    </row>
    <row r="19" spans="3:8" x14ac:dyDescent="0.25">
      <c r="G19" s="2"/>
      <c r="H19" s="2"/>
    </row>
    <row r="20" spans="3:8" x14ac:dyDescent="0.25">
      <c r="D20" s="129" t="s">
        <v>121</v>
      </c>
    </row>
    <row r="21" spans="3:8" x14ac:dyDescent="0.25">
      <c r="F21" s="27"/>
    </row>
    <row r="22" spans="3:8" x14ac:dyDescent="0.25">
      <c r="F22" s="27"/>
    </row>
    <row r="23" spans="3:8" x14ac:dyDescent="0.25">
      <c r="F23" s="27"/>
    </row>
    <row r="24" spans="3:8" x14ac:dyDescent="0.25">
      <c r="F24" s="27"/>
    </row>
    <row r="25" spans="3:8" x14ac:dyDescent="0.25">
      <c r="F25" s="27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2022 IERMB _ Consell de Govern 09/2021&amp;R2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zoomScaleNormal="100" workbookViewId="0">
      <selection activeCell="F17" sqref="F17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7.42578125" customWidth="1"/>
    <col min="4" max="4" width="75.7109375" customWidth="1"/>
    <col min="5" max="5" width="5.140625" customWidth="1"/>
    <col min="6" max="6" width="25.7109375" customWidth="1"/>
    <col min="7" max="7" width="11.85546875" bestFit="1" customWidth="1"/>
  </cols>
  <sheetData>
    <row r="1" spans="1:7" x14ac:dyDescent="0.25">
      <c r="A1" s="4"/>
    </row>
    <row r="2" spans="1:7" ht="15.75" customHeight="1" thickBot="1" x14ac:dyDescent="0.3">
      <c r="A2" s="4"/>
    </row>
    <row r="3" spans="1:7" s="19" customFormat="1" ht="18" thickBot="1" x14ac:dyDescent="0.35">
      <c r="A3" s="46" t="s">
        <v>102</v>
      </c>
      <c r="B3" s="47"/>
      <c r="C3" s="47"/>
      <c r="D3" s="47"/>
      <c r="E3" s="47"/>
      <c r="F3" s="89">
        <f>F7</f>
        <v>2591893</v>
      </c>
    </row>
    <row r="4" spans="1:7" ht="15.75" thickBot="1" x14ac:dyDescent="0.3">
      <c r="A4" s="4"/>
    </row>
    <row r="5" spans="1:7" s="31" customFormat="1" ht="30.75" thickBot="1" x14ac:dyDescent="0.3">
      <c r="A5" s="48"/>
      <c r="B5" s="30" t="s">
        <v>62</v>
      </c>
      <c r="C5" s="76"/>
      <c r="D5" s="85" t="s">
        <v>3</v>
      </c>
      <c r="E5" s="79"/>
      <c r="F5" s="80" t="s">
        <v>83</v>
      </c>
    </row>
    <row r="6" spans="1:7" x14ac:dyDescent="0.25">
      <c r="A6" s="4"/>
    </row>
    <row r="7" spans="1:7" ht="15.75" thickBot="1" x14ac:dyDescent="0.3">
      <c r="A7" s="4"/>
      <c r="B7" s="50">
        <v>4</v>
      </c>
      <c r="C7" s="51" t="s">
        <v>55</v>
      </c>
      <c r="D7" s="52"/>
      <c r="E7" s="52"/>
      <c r="F7" s="53">
        <f>F8+F12+F14+F18+F10</f>
        <v>2591893</v>
      </c>
    </row>
    <row r="8" spans="1:7" ht="15.75" thickTop="1" x14ac:dyDescent="0.25">
      <c r="B8" s="86">
        <v>45080</v>
      </c>
      <c r="C8" s="16" t="s">
        <v>5</v>
      </c>
      <c r="D8" s="17"/>
      <c r="E8" s="17"/>
      <c r="F8" s="25">
        <f>SUM(F9)</f>
        <v>37500</v>
      </c>
    </row>
    <row r="9" spans="1:7" x14ac:dyDescent="0.25">
      <c r="B9" s="87"/>
      <c r="C9" s="2"/>
      <c r="D9" s="14" t="s">
        <v>81</v>
      </c>
      <c r="E9" s="14"/>
      <c r="F9" s="113">
        <v>37500</v>
      </c>
    </row>
    <row r="10" spans="1:7" x14ac:dyDescent="0.25">
      <c r="B10" s="84">
        <v>45300</v>
      </c>
      <c r="C10" s="18" t="s">
        <v>7</v>
      </c>
      <c r="D10" s="17"/>
      <c r="E10" s="17"/>
      <c r="F10" s="25">
        <f>SUM(F11:F11)</f>
        <v>21423</v>
      </c>
    </row>
    <row r="11" spans="1:7" x14ac:dyDescent="0.25">
      <c r="B11" s="88"/>
      <c r="C11" s="7"/>
      <c r="D11" s="15" t="s">
        <v>50</v>
      </c>
      <c r="E11" s="15"/>
      <c r="F11" s="114">
        <v>21423</v>
      </c>
    </row>
    <row r="12" spans="1:7" x14ac:dyDescent="0.25">
      <c r="B12" s="84">
        <v>46101</v>
      </c>
      <c r="C12" s="18" t="s">
        <v>0</v>
      </c>
      <c r="D12" s="17"/>
      <c r="E12" s="17"/>
      <c r="F12" s="25">
        <f t="shared" ref="F12" si="0">SUM(F13:F13)</f>
        <v>37500</v>
      </c>
    </row>
    <row r="13" spans="1:7" x14ac:dyDescent="0.25">
      <c r="B13" s="88"/>
      <c r="C13" s="1"/>
      <c r="D13" s="14" t="s">
        <v>81</v>
      </c>
      <c r="E13" s="13"/>
      <c r="F13" s="115">
        <v>37500</v>
      </c>
    </row>
    <row r="14" spans="1:7" x14ac:dyDescent="0.25">
      <c r="B14" s="84">
        <v>46201</v>
      </c>
      <c r="C14" s="18" t="s">
        <v>6</v>
      </c>
      <c r="D14" s="17"/>
      <c r="E14" s="17"/>
      <c r="F14" s="25">
        <f>SUM(F15:F17)</f>
        <v>984095</v>
      </c>
    </row>
    <row r="15" spans="1:7" x14ac:dyDescent="0.25">
      <c r="B15" s="88"/>
      <c r="C15" s="10"/>
      <c r="D15" s="15" t="s">
        <v>49</v>
      </c>
      <c r="E15" s="15"/>
      <c r="F15" s="114">
        <v>73970</v>
      </c>
    </row>
    <row r="16" spans="1:7" x14ac:dyDescent="0.25">
      <c r="B16" s="88"/>
      <c r="C16" s="10"/>
      <c r="D16" s="73" t="s">
        <v>108</v>
      </c>
      <c r="E16" s="74"/>
      <c r="F16" s="116">
        <f>858000+46000</f>
        <v>904000</v>
      </c>
      <c r="G16" s="118"/>
    </row>
    <row r="17" spans="2:7" x14ac:dyDescent="0.25">
      <c r="B17" s="88"/>
      <c r="C17" s="107"/>
      <c r="D17" s="106" t="s">
        <v>77</v>
      </c>
      <c r="E17" s="14"/>
      <c r="F17" s="113">
        <v>6125</v>
      </c>
    </row>
    <row r="18" spans="2:7" x14ac:dyDescent="0.25">
      <c r="B18" s="84">
        <v>46401</v>
      </c>
      <c r="C18" s="18" t="s">
        <v>1</v>
      </c>
      <c r="D18" s="17"/>
      <c r="E18" s="17"/>
      <c r="F18" s="25">
        <f>SUM(F19:F20)</f>
        <v>1511375</v>
      </c>
    </row>
    <row r="19" spans="2:7" x14ac:dyDescent="0.25">
      <c r="B19" s="88"/>
      <c r="C19" s="140"/>
      <c r="D19" s="70" t="s">
        <v>104</v>
      </c>
      <c r="E19" s="71"/>
      <c r="F19" s="117">
        <v>1500000</v>
      </c>
      <c r="G19" s="118"/>
    </row>
    <row r="20" spans="2:7" x14ac:dyDescent="0.25">
      <c r="B20" s="88"/>
      <c r="C20" s="68"/>
      <c r="D20" s="72" t="s">
        <v>77</v>
      </c>
      <c r="E20" s="73"/>
      <c r="F20" s="12">
        <v>11375</v>
      </c>
    </row>
    <row r="21" spans="2:7" x14ac:dyDescent="0.25">
      <c r="B21" s="88"/>
      <c r="C21" s="68"/>
      <c r="D21" s="106"/>
      <c r="E21" s="14"/>
      <c r="F21" s="113"/>
    </row>
    <row r="22" spans="2:7" x14ac:dyDescent="0.25">
      <c r="F22" s="27"/>
    </row>
    <row r="23" spans="2:7" x14ac:dyDescent="0.25">
      <c r="F23" s="27"/>
    </row>
    <row r="24" spans="2:7" x14ac:dyDescent="0.25">
      <c r="F24" s="27"/>
    </row>
    <row r="25" spans="2:7" x14ac:dyDescent="0.25">
      <c r="F25" s="27"/>
    </row>
    <row r="26" spans="2:7" x14ac:dyDescent="0.25">
      <c r="F26" s="27"/>
    </row>
    <row r="27" spans="2:7" x14ac:dyDescent="0.25">
      <c r="F27" s="27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2022 IERMB _ Consell de Govern 09/2021&amp;R3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9"/>
  <sheetViews>
    <sheetView showGridLines="0" zoomScaleNormal="100" workbookViewId="0">
      <selection activeCell="D24" sqref="D24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8.5703125" customWidth="1"/>
    <col min="4" max="4" width="78.140625" customWidth="1"/>
    <col min="5" max="5" width="25.7109375" customWidth="1"/>
  </cols>
  <sheetData>
    <row r="2" spans="1:5" ht="15.75" thickBot="1" x14ac:dyDescent="0.3"/>
    <row r="3" spans="1:5" s="19" customFormat="1" ht="18" thickBot="1" x14ac:dyDescent="0.35">
      <c r="A3" s="46" t="s">
        <v>63</v>
      </c>
      <c r="B3" s="47"/>
      <c r="C3" s="47"/>
      <c r="D3" s="47"/>
      <c r="E3" s="89">
        <f>E7</f>
        <v>30</v>
      </c>
    </row>
    <row r="4" spans="1:5" ht="15.75" thickBot="1" x14ac:dyDescent="0.3"/>
    <row r="5" spans="1:5" s="31" customFormat="1" ht="30.75" thickBot="1" x14ac:dyDescent="0.3">
      <c r="A5" s="48"/>
      <c r="B5" s="30" t="s">
        <v>62</v>
      </c>
      <c r="C5" s="76"/>
      <c r="D5" s="79" t="s">
        <v>3</v>
      </c>
      <c r="E5" s="80" t="s">
        <v>82</v>
      </c>
    </row>
    <row r="6" spans="1:5" x14ac:dyDescent="0.25">
      <c r="B6" s="32"/>
      <c r="C6" s="33"/>
      <c r="D6" s="6"/>
      <c r="E6" s="58"/>
    </row>
    <row r="7" spans="1:5" ht="15.75" thickBot="1" x14ac:dyDescent="0.3">
      <c r="B7" s="50">
        <v>5</v>
      </c>
      <c r="C7" s="51" t="s">
        <v>56</v>
      </c>
      <c r="D7" s="52"/>
      <c r="E7" s="53">
        <f>E8</f>
        <v>30</v>
      </c>
    </row>
    <row r="8" spans="1:5" s="3" customFormat="1" ht="15.75" thickTop="1" x14ac:dyDescent="0.25">
      <c r="B8" s="81">
        <v>52000</v>
      </c>
      <c r="C8" s="54" t="s">
        <v>89</v>
      </c>
      <c r="D8" s="55"/>
      <c r="E8" s="56">
        <f>E9</f>
        <v>30</v>
      </c>
    </row>
    <row r="9" spans="1:5" s="2" customFormat="1" x14ac:dyDescent="0.25">
      <c r="B9" s="5"/>
      <c r="C9" s="108"/>
      <c r="D9" s="57" t="s">
        <v>89</v>
      </c>
      <c r="E9" s="116">
        <v>30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2022 IERMB _ Consell de Govern 09/2021&amp;R4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8"/>
  <sheetViews>
    <sheetView showGridLines="0" zoomScaleNormal="100" workbookViewId="0">
      <selection activeCell="C21" sqref="C21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60.7109375" customWidth="1"/>
    <col min="4" max="4" width="19" customWidth="1"/>
    <col min="5" max="5" width="5.28515625" customWidth="1"/>
    <col min="6" max="6" width="14.85546875" bestFit="1" customWidth="1"/>
  </cols>
  <sheetData>
    <row r="2" spans="1:8" ht="15.75" thickBot="1" x14ac:dyDescent="0.3"/>
    <row r="3" spans="1:8" s="60" customFormat="1" ht="18" thickBot="1" x14ac:dyDescent="0.35">
      <c r="A3" s="46" t="s">
        <v>101</v>
      </c>
      <c r="B3" s="59"/>
      <c r="C3" s="59"/>
      <c r="D3" s="59"/>
      <c r="E3" s="59"/>
      <c r="F3" s="89">
        <f t="shared" ref="F3" si="0">F8</f>
        <v>2630008.7247600006</v>
      </c>
    </row>
    <row r="5" spans="1:8" ht="15.75" thickBot="1" x14ac:dyDescent="0.3"/>
    <row r="6" spans="1:8" s="49" customFormat="1" ht="30.75" thickBot="1" x14ac:dyDescent="0.3">
      <c r="A6" s="90" t="s">
        <v>64</v>
      </c>
      <c r="B6" s="61" t="s">
        <v>65</v>
      </c>
      <c r="C6" s="93" t="s">
        <v>85</v>
      </c>
      <c r="D6" s="94"/>
      <c r="E6" s="95"/>
      <c r="F6" s="80" t="s">
        <v>82</v>
      </c>
    </row>
    <row r="8" spans="1:8" ht="15.75" thickBot="1" x14ac:dyDescent="0.3">
      <c r="A8" s="62" t="s">
        <v>107</v>
      </c>
      <c r="B8" s="50">
        <v>1</v>
      </c>
      <c r="C8" s="51" t="s">
        <v>87</v>
      </c>
      <c r="D8" s="52"/>
      <c r="E8" s="63"/>
      <c r="F8" s="53">
        <f>SUM(F9:F17)</f>
        <v>2630008.7247600006</v>
      </c>
    </row>
    <row r="9" spans="1:8" ht="15.75" thickTop="1" x14ac:dyDescent="0.25">
      <c r="A9" s="64" t="s">
        <v>66</v>
      </c>
      <c r="B9" s="91" t="s">
        <v>53</v>
      </c>
      <c r="C9" s="22" t="s">
        <v>54</v>
      </c>
      <c r="D9" s="9"/>
      <c r="E9" s="22"/>
      <c r="F9" s="12">
        <v>66679.48000000001</v>
      </c>
      <c r="G9" s="111">
        <v>0</v>
      </c>
      <c r="H9" s="124"/>
    </row>
    <row r="10" spans="1:8" x14ac:dyDescent="0.25">
      <c r="A10" s="64" t="s">
        <v>84</v>
      </c>
      <c r="B10" s="92" t="s">
        <v>11</v>
      </c>
      <c r="C10" s="21" t="s">
        <v>8</v>
      </c>
      <c r="D10" s="8"/>
      <c r="E10" s="21"/>
      <c r="F10" s="12">
        <v>1108916.2000000004</v>
      </c>
      <c r="G10" s="112"/>
      <c r="H10" s="124"/>
    </row>
    <row r="11" spans="1:8" x14ac:dyDescent="0.25">
      <c r="A11" s="23" t="s">
        <v>67</v>
      </c>
      <c r="B11" s="92" t="s">
        <v>72</v>
      </c>
      <c r="C11" s="24" t="s">
        <v>73</v>
      </c>
      <c r="D11" s="21"/>
      <c r="E11" s="21"/>
      <c r="F11" s="12">
        <v>748641.32000000007</v>
      </c>
      <c r="G11" s="112"/>
      <c r="H11" s="124"/>
    </row>
    <row r="12" spans="1:8" x14ac:dyDescent="0.25">
      <c r="B12" s="92" t="s">
        <v>74</v>
      </c>
      <c r="C12" s="24" t="s">
        <v>70</v>
      </c>
      <c r="D12" s="24"/>
      <c r="E12" s="24"/>
      <c r="F12" s="12">
        <v>0</v>
      </c>
      <c r="G12" s="111"/>
      <c r="H12" s="124"/>
    </row>
    <row r="13" spans="1:8" x14ac:dyDescent="0.25">
      <c r="B13" s="92" t="s">
        <v>109</v>
      </c>
      <c r="C13" s="24" t="s">
        <v>110</v>
      </c>
      <c r="D13" s="24"/>
      <c r="E13" s="24"/>
      <c r="F13" s="12">
        <v>6000</v>
      </c>
      <c r="G13" s="111"/>
      <c r="H13" s="124"/>
    </row>
    <row r="14" spans="1:8" x14ac:dyDescent="0.25">
      <c r="B14" s="92" t="s">
        <v>12</v>
      </c>
      <c r="C14" s="21" t="s">
        <v>2</v>
      </c>
      <c r="D14" s="8"/>
      <c r="E14" s="21"/>
      <c r="F14" s="12">
        <v>624779.52476000017</v>
      </c>
      <c r="G14" s="111"/>
      <c r="H14" s="124"/>
    </row>
    <row r="15" spans="1:8" x14ac:dyDescent="0.25">
      <c r="B15" s="92" t="s">
        <v>13</v>
      </c>
      <c r="C15" s="24" t="s">
        <v>14</v>
      </c>
      <c r="D15" s="8"/>
      <c r="E15" s="24"/>
      <c r="F15" s="12">
        <v>9000</v>
      </c>
      <c r="G15" s="111"/>
      <c r="H15" s="124"/>
    </row>
    <row r="16" spans="1:8" x14ac:dyDescent="0.25">
      <c r="B16" s="98" t="s">
        <v>75</v>
      </c>
      <c r="C16" s="21" t="s">
        <v>76</v>
      </c>
      <c r="D16" s="21"/>
      <c r="E16" s="21"/>
      <c r="F16" s="99">
        <v>65992.2</v>
      </c>
      <c r="G16" s="111"/>
      <c r="H16" s="124"/>
    </row>
    <row r="17" spans="1:7" x14ac:dyDescent="0.25">
      <c r="G17" s="4"/>
    </row>
    <row r="18" spans="1:7" x14ac:dyDescent="0.25">
      <c r="A18" s="2"/>
      <c r="B18" s="96"/>
      <c r="C18" s="2"/>
      <c r="D18" s="2"/>
      <c r="E18" s="2"/>
      <c r="F18" s="2"/>
    </row>
    <row r="19" spans="1:7" ht="21" x14ac:dyDescent="0.35">
      <c r="A19" s="2"/>
      <c r="B19" s="97"/>
      <c r="C19" s="2"/>
      <c r="D19" s="2"/>
      <c r="E19" s="2"/>
      <c r="F19" s="120"/>
    </row>
    <row r="20" spans="1:7" ht="21" x14ac:dyDescent="0.35">
      <c r="A20" s="2"/>
      <c r="B20" s="2"/>
      <c r="C20" s="2"/>
      <c r="D20" s="2"/>
      <c r="E20" s="2"/>
      <c r="F20" s="120"/>
    </row>
    <row r="21" spans="1:7" ht="21" x14ac:dyDescent="0.35">
      <c r="A21" s="2"/>
      <c r="B21" s="2"/>
      <c r="C21" s="2"/>
      <c r="D21" s="2"/>
      <c r="E21" s="2"/>
      <c r="F21" s="120"/>
    </row>
    <row r="22" spans="1:7" ht="21" x14ac:dyDescent="0.35">
      <c r="F22" s="120"/>
    </row>
    <row r="23" spans="1:7" ht="21" x14ac:dyDescent="0.35">
      <c r="F23" s="120"/>
    </row>
    <row r="24" spans="1:7" ht="21" x14ac:dyDescent="0.35">
      <c r="F24" s="120"/>
    </row>
    <row r="25" spans="1:7" ht="21" x14ac:dyDescent="0.35">
      <c r="D25" s="27"/>
      <c r="F25" s="120"/>
    </row>
    <row r="26" spans="1:7" ht="21" x14ac:dyDescent="0.35">
      <c r="F26" s="120"/>
    </row>
    <row r="27" spans="1:7" ht="21" x14ac:dyDescent="0.35">
      <c r="F27" s="120"/>
    </row>
    <row r="28" spans="1:7" x14ac:dyDescent="0.25">
      <c r="F28" s="75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2022 IERMB _ Consell de Govern 09/2021&amp;R5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4"/>
  <sheetViews>
    <sheetView showGridLines="0" zoomScaleNormal="100" workbookViewId="0">
      <selection activeCell="F16" sqref="F16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60.7109375" customWidth="1"/>
    <col min="5" max="5" width="11.85546875" customWidth="1"/>
    <col min="6" max="6" width="12.85546875" bestFit="1" customWidth="1"/>
  </cols>
  <sheetData>
    <row r="2" spans="1:10" ht="15.75" thickBot="1" x14ac:dyDescent="0.3"/>
    <row r="3" spans="1:10" s="60" customFormat="1" ht="18" thickBot="1" x14ac:dyDescent="0.35">
      <c r="A3" s="46" t="s">
        <v>45</v>
      </c>
      <c r="B3" s="59"/>
      <c r="C3" s="59"/>
      <c r="D3" s="59"/>
      <c r="E3" s="59"/>
      <c r="F3" s="89">
        <f t="shared" ref="F3" si="0">F8</f>
        <v>916106.64</v>
      </c>
    </row>
    <row r="5" spans="1:10" ht="15.75" thickBot="1" x14ac:dyDescent="0.3"/>
    <row r="6" spans="1:10" s="49" customFormat="1" ht="30.75" customHeight="1" thickBot="1" x14ac:dyDescent="0.3">
      <c r="A6" s="90" t="s">
        <v>64</v>
      </c>
      <c r="B6" s="61" t="s">
        <v>65</v>
      </c>
      <c r="C6" s="93"/>
      <c r="D6" s="94" t="s">
        <v>3</v>
      </c>
      <c r="E6" s="95"/>
      <c r="F6" s="80" t="s">
        <v>82</v>
      </c>
    </row>
    <row r="8" spans="1:10" ht="15.75" thickBot="1" x14ac:dyDescent="0.3">
      <c r="A8" s="62" t="s">
        <v>107</v>
      </c>
      <c r="B8" s="50">
        <v>2</v>
      </c>
      <c r="C8" s="65" t="s">
        <v>90</v>
      </c>
      <c r="D8" s="52"/>
      <c r="E8" s="63"/>
      <c r="F8" s="53">
        <f>SUM(F9:F29)</f>
        <v>916106.64</v>
      </c>
    </row>
    <row r="9" spans="1:10" ht="15.75" thickTop="1" x14ac:dyDescent="0.25">
      <c r="A9" s="64" t="s">
        <v>66</v>
      </c>
      <c r="B9" s="92" t="s">
        <v>16</v>
      </c>
      <c r="C9" s="8" t="s">
        <v>91</v>
      </c>
      <c r="D9" s="8"/>
      <c r="E9" s="8"/>
      <c r="F9" s="12">
        <v>28000</v>
      </c>
      <c r="G9" s="4"/>
      <c r="H9" s="136"/>
      <c r="I9" s="132"/>
      <c r="J9" s="4"/>
    </row>
    <row r="10" spans="1:10" x14ac:dyDescent="0.25">
      <c r="A10" s="64" t="s">
        <v>84</v>
      </c>
      <c r="B10" s="92" t="s">
        <v>17</v>
      </c>
      <c r="C10" s="8" t="s">
        <v>15</v>
      </c>
      <c r="D10" s="8"/>
      <c r="E10" s="8"/>
      <c r="F10" s="12">
        <v>2000</v>
      </c>
      <c r="G10" s="4"/>
      <c r="H10" s="136"/>
      <c r="I10" s="4"/>
      <c r="J10" s="4"/>
    </row>
    <row r="11" spans="1:10" x14ac:dyDescent="0.25">
      <c r="A11" s="23" t="s">
        <v>67</v>
      </c>
      <c r="B11" s="92" t="s">
        <v>111</v>
      </c>
      <c r="C11" s="8" t="s">
        <v>112</v>
      </c>
      <c r="D11" s="8"/>
      <c r="E11" s="8"/>
      <c r="F11" s="12">
        <v>500</v>
      </c>
      <c r="G11" s="4"/>
      <c r="H11" s="4"/>
      <c r="I11" s="132"/>
      <c r="J11" s="4"/>
    </row>
    <row r="12" spans="1:10" x14ac:dyDescent="0.25">
      <c r="A12" s="23"/>
      <c r="B12" s="92" t="s">
        <v>122</v>
      </c>
      <c r="C12" s="8" t="s">
        <v>123</v>
      </c>
      <c r="D12" s="8"/>
      <c r="E12" s="8"/>
      <c r="F12" s="12">
        <v>7500</v>
      </c>
      <c r="G12" s="4"/>
      <c r="H12" s="136"/>
      <c r="I12" s="132"/>
      <c r="J12" s="4"/>
    </row>
    <row r="13" spans="1:10" x14ac:dyDescent="0.25">
      <c r="B13" s="92" t="s">
        <v>21</v>
      </c>
      <c r="C13" s="8" t="s">
        <v>20</v>
      </c>
      <c r="D13" s="8"/>
      <c r="E13" s="8"/>
      <c r="F13" s="12">
        <v>9000</v>
      </c>
      <c r="G13" s="4"/>
      <c r="H13" s="136"/>
      <c r="I13" s="132"/>
      <c r="J13" s="4"/>
    </row>
    <row r="14" spans="1:10" x14ac:dyDescent="0.25">
      <c r="B14" s="92" t="s">
        <v>79</v>
      </c>
      <c r="C14" s="8" t="s">
        <v>80</v>
      </c>
      <c r="D14" s="8"/>
      <c r="E14" s="8"/>
      <c r="F14" s="12">
        <v>1500</v>
      </c>
      <c r="G14" s="4"/>
      <c r="H14" s="136"/>
      <c r="I14" s="132"/>
      <c r="J14" s="4"/>
    </row>
    <row r="15" spans="1:10" x14ac:dyDescent="0.25">
      <c r="B15" s="92" t="s">
        <v>18</v>
      </c>
      <c r="C15" s="8" t="s">
        <v>19</v>
      </c>
      <c r="D15" s="8"/>
      <c r="E15" s="8"/>
      <c r="F15" s="12">
        <v>18000</v>
      </c>
      <c r="G15" s="4"/>
      <c r="H15" s="136"/>
      <c r="I15" s="132"/>
      <c r="J15" s="4"/>
    </row>
    <row r="16" spans="1:10" x14ac:dyDescent="0.25">
      <c r="B16" s="92" t="s">
        <v>37</v>
      </c>
      <c r="C16" s="8" t="s">
        <v>92</v>
      </c>
      <c r="D16" s="8"/>
      <c r="E16" s="8"/>
      <c r="F16" s="12">
        <f>3750+1500+1000</f>
        <v>6250</v>
      </c>
      <c r="G16" s="4"/>
      <c r="H16" s="136"/>
      <c r="I16" s="132"/>
      <c r="J16" s="4"/>
    </row>
    <row r="17" spans="2:10" x14ac:dyDescent="0.25">
      <c r="B17" s="92" t="s">
        <v>10</v>
      </c>
      <c r="C17" s="7" t="s">
        <v>9</v>
      </c>
      <c r="D17" s="8"/>
      <c r="E17" s="8"/>
      <c r="F17" s="12">
        <v>1250</v>
      </c>
      <c r="G17" s="4"/>
      <c r="H17" s="136"/>
      <c r="I17" s="132"/>
      <c r="J17" s="4"/>
    </row>
    <row r="18" spans="2:10" x14ac:dyDescent="0.25">
      <c r="B18" s="92" t="s">
        <v>22</v>
      </c>
      <c r="C18" s="7" t="s">
        <v>93</v>
      </c>
      <c r="D18" s="8"/>
      <c r="E18" s="8"/>
      <c r="F18" s="12">
        <v>2500</v>
      </c>
      <c r="G18" s="133"/>
      <c r="H18" s="136"/>
      <c r="I18" s="132"/>
      <c r="J18" s="4"/>
    </row>
    <row r="19" spans="2:10" x14ac:dyDescent="0.25">
      <c r="B19" s="92" t="s">
        <v>31</v>
      </c>
      <c r="C19" s="8" t="s">
        <v>32</v>
      </c>
      <c r="D19" s="8"/>
      <c r="E19" s="8"/>
      <c r="F19" s="12">
        <v>8000</v>
      </c>
      <c r="G19" s="4"/>
      <c r="H19" s="136"/>
      <c r="I19" s="132"/>
      <c r="J19" s="4"/>
    </row>
    <row r="20" spans="2:10" x14ac:dyDescent="0.25">
      <c r="B20" s="92" t="s">
        <v>23</v>
      </c>
      <c r="C20" s="7" t="s">
        <v>94</v>
      </c>
      <c r="D20" s="8"/>
      <c r="E20" s="8"/>
      <c r="F20" s="12">
        <v>0</v>
      </c>
      <c r="G20" s="4"/>
      <c r="H20" s="4"/>
      <c r="I20" s="132"/>
      <c r="J20" s="4"/>
    </row>
    <row r="21" spans="2:10" x14ac:dyDescent="0.25">
      <c r="B21" s="92" t="s">
        <v>39</v>
      </c>
      <c r="C21" s="8" t="s">
        <v>38</v>
      </c>
      <c r="D21" s="8"/>
      <c r="E21" s="8"/>
      <c r="F21" s="12">
        <f>1500+850+3000</f>
        <v>5350</v>
      </c>
      <c r="G21" s="4"/>
      <c r="H21" s="136"/>
      <c r="I21" s="132"/>
      <c r="J21" s="4"/>
    </row>
    <row r="22" spans="2:10" x14ac:dyDescent="0.25">
      <c r="B22" s="92" t="s">
        <v>51</v>
      </c>
      <c r="C22" s="8" t="s">
        <v>52</v>
      </c>
      <c r="D22" s="8"/>
      <c r="E22" s="8"/>
      <c r="F22" s="12">
        <f>2400+1509.17+2797.48</f>
        <v>6706.65</v>
      </c>
      <c r="G22" s="4"/>
      <c r="H22" s="136"/>
      <c r="I22" s="132"/>
      <c r="J22" s="4"/>
    </row>
    <row r="23" spans="2:10" x14ac:dyDescent="0.25">
      <c r="B23" s="100" t="s">
        <v>24</v>
      </c>
      <c r="C23" s="22" t="s">
        <v>115</v>
      </c>
      <c r="D23" s="8"/>
      <c r="E23" s="22"/>
      <c r="F23" s="12">
        <f>54000+30000+18000+64000+22500+212000+82000+104000+7920+66099.4+3000+750+22000+45000</f>
        <v>731269.4</v>
      </c>
      <c r="G23" s="4"/>
      <c r="H23" s="136"/>
      <c r="I23" s="134"/>
      <c r="J23" s="4"/>
    </row>
    <row r="24" spans="2:10" x14ac:dyDescent="0.25">
      <c r="B24" s="92" t="s">
        <v>27</v>
      </c>
      <c r="C24" s="7" t="s">
        <v>116</v>
      </c>
      <c r="D24" s="8"/>
      <c r="E24" s="8"/>
      <c r="F24" s="12">
        <f>4270.59+2460+36000+12000</f>
        <v>54730.59</v>
      </c>
      <c r="G24" s="4"/>
      <c r="H24" s="136"/>
      <c r="I24" s="132"/>
      <c r="J24" s="4"/>
    </row>
    <row r="25" spans="2:10" x14ac:dyDescent="0.25">
      <c r="B25" s="92" t="s">
        <v>35</v>
      </c>
      <c r="C25" s="8" t="s">
        <v>25</v>
      </c>
      <c r="D25" s="8"/>
      <c r="E25" s="8"/>
      <c r="F25" s="12">
        <v>250</v>
      </c>
      <c r="G25" s="4"/>
      <c r="H25" s="4"/>
      <c r="I25" s="132"/>
      <c r="J25" s="4"/>
    </row>
    <row r="26" spans="2:10" x14ac:dyDescent="0.25">
      <c r="B26" s="92" t="s">
        <v>36</v>
      </c>
      <c r="C26" s="8" t="s">
        <v>26</v>
      </c>
      <c r="D26" s="8"/>
      <c r="E26" s="8"/>
      <c r="F26" s="12">
        <v>2450</v>
      </c>
      <c r="G26" s="4"/>
      <c r="H26" s="4"/>
      <c r="I26" s="132"/>
      <c r="J26" s="4"/>
    </row>
    <row r="27" spans="2:10" x14ac:dyDescent="0.25">
      <c r="B27" s="92" t="s">
        <v>33</v>
      </c>
      <c r="C27" s="8" t="s">
        <v>29</v>
      </c>
      <c r="D27" s="8"/>
      <c r="E27" s="8"/>
      <c r="F27" s="12">
        <v>350</v>
      </c>
      <c r="G27" s="4"/>
      <c r="H27" s="4"/>
      <c r="I27" s="132"/>
      <c r="J27" s="4"/>
    </row>
    <row r="28" spans="2:10" x14ac:dyDescent="0.25">
      <c r="B28" s="92" t="s">
        <v>34</v>
      </c>
      <c r="C28" s="8" t="s">
        <v>30</v>
      </c>
      <c r="D28" s="8"/>
      <c r="E28" s="8"/>
      <c r="F28" s="12">
        <v>4500</v>
      </c>
      <c r="G28" s="4"/>
      <c r="H28" s="136"/>
      <c r="I28" s="132"/>
      <c r="J28" s="4"/>
    </row>
    <row r="29" spans="2:10" x14ac:dyDescent="0.25">
      <c r="B29" s="91" t="s">
        <v>28</v>
      </c>
      <c r="C29" s="9" t="s">
        <v>117</v>
      </c>
      <c r="D29" s="9"/>
      <c r="E29" s="9"/>
      <c r="F29" s="12">
        <f>4000+10000+10000+2000</f>
        <v>26000</v>
      </c>
      <c r="G29" s="4"/>
      <c r="H29" s="136"/>
      <c r="I29" s="135"/>
      <c r="J29" s="4"/>
    </row>
    <row r="30" spans="2:10" x14ac:dyDescent="0.25">
      <c r="G30" s="4"/>
      <c r="H30" s="4"/>
      <c r="I30" s="4"/>
      <c r="J30" s="4"/>
    </row>
    <row r="31" spans="2:10" ht="14.25" customHeight="1" x14ac:dyDescent="0.25"/>
    <row r="32" spans="2:10" ht="15" customHeight="1" x14ac:dyDescent="0.25">
      <c r="B32" s="118"/>
    </row>
    <row r="33" spans="2:4" ht="15" customHeight="1" x14ac:dyDescent="0.25">
      <c r="B33" s="118"/>
    </row>
    <row r="34" spans="2:4" ht="15" customHeight="1" x14ac:dyDescent="0.25">
      <c r="B34" s="118"/>
      <c r="C34" s="110"/>
      <c r="D34" s="110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2022 IERMB _ Consell de Govern 09/2021&amp;R6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6"/>
  <sheetViews>
    <sheetView showGridLines="0" zoomScaleNormal="100" workbookViewId="0">
      <selection activeCell="B27" sqref="B27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28515625" customWidth="1"/>
    <col min="4" max="4" width="60.7109375" customWidth="1"/>
    <col min="5" max="5" width="12.140625" customWidth="1"/>
    <col min="6" max="6" width="13.42578125" customWidth="1"/>
    <col min="7" max="7" width="11.85546875" bestFit="1" customWidth="1"/>
  </cols>
  <sheetData>
    <row r="2" spans="1:7" ht="15.75" thickBot="1" x14ac:dyDescent="0.3"/>
    <row r="3" spans="1:7" s="19" customFormat="1" ht="18" thickBot="1" x14ac:dyDescent="0.35">
      <c r="A3" s="46" t="s">
        <v>46</v>
      </c>
      <c r="B3" s="47"/>
      <c r="C3" s="47"/>
      <c r="D3" s="47"/>
      <c r="E3" s="47"/>
      <c r="F3" s="89">
        <f t="shared" ref="F3" si="0">F8</f>
        <v>430</v>
      </c>
    </row>
    <row r="5" spans="1:7" ht="8.25" customHeight="1" thickBot="1" x14ac:dyDescent="0.3"/>
    <row r="6" spans="1:7" s="49" customFormat="1" ht="30.75" customHeight="1" thickBot="1" x14ac:dyDescent="0.3">
      <c r="A6" s="90" t="s">
        <v>64</v>
      </c>
      <c r="B6" s="61" t="s">
        <v>65</v>
      </c>
      <c r="C6" s="93"/>
      <c r="D6" s="94" t="s">
        <v>3</v>
      </c>
      <c r="E6" s="95"/>
      <c r="F6" s="80" t="s">
        <v>82</v>
      </c>
    </row>
    <row r="8" spans="1:7" ht="15.75" thickBot="1" x14ac:dyDescent="0.3">
      <c r="A8" s="62" t="s">
        <v>107</v>
      </c>
      <c r="B8" s="50">
        <v>3</v>
      </c>
      <c r="C8" s="51" t="s">
        <v>59</v>
      </c>
      <c r="D8" s="52"/>
      <c r="E8" s="63"/>
      <c r="F8" s="53">
        <f>SUM(F9:F12)</f>
        <v>430</v>
      </c>
    </row>
    <row r="9" spans="1:7" ht="15.75" thickTop="1" x14ac:dyDescent="0.25">
      <c r="A9" s="64" t="s">
        <v>66</v>
      </c>
      <c r="B9" s="92" t="s">
        <v>68</v>
      </c>
      <c r="C9" s="8" t="s">
        <v>95</v>
      </c>
      <c r="D9" s="8"/>
      <c r="E9" s="8"/>
      <c r="F9" s="20">
        <f>25+10+15</f>
        <v>50</v>
      </c>
    </row>
    <row r="10" spans="1:7" x14ac:dyDescent="0.25">
      <c r="A10" s="64" t="s">
        <v>84</v>
      </c>
      <c r="B10" s="92">
        <v>35900</v>
      </c>
      <c r="C10" s="8" t="s">
        <v>69</v>
      </c>
      <c r="D10" s="8"/>
      <c r="E10" s="8"/>
      <c r="F10" s="66">
        <f>250+30+100</f>
        <v>380</v>
      </c>
    </row>
    <row r="11" spans="1:7" x14ac:dyDescent="0.25">
      <c r="A11" s="23" t="s">
        <v>67</v>
      </c>
      <c r="B11" s="121"/>
      <c r="C11" s="122"/>
      <c r="D11" s="122"/>
      <c r="E11" s="122"/>
      <c r="F11" s="123"/>
    </row>
    <row r="12" spans="1:7" x14ac:dyDescent="0.25">
      <c r="B12" s="4"/>
      <c r="C12" s="4"/>
      <c r="D12" s="4"/>
      <c r="E12" s="4"/>
      <c r="F12" s="4"/>
    </row>
    <row r="15" spans="1:7" ht="15.75" customHeight="1" thickBot="1" x14ac:dyDescent="0.3"/>
    <row r="16" spans="1:7" ht="18" thickBot="1" x14ac:dyDescent="0.35">
      <c r="A16" s="46" t="s">
        <v>100</v>
      </c>
      <c r="B16" s="47"/>
      <c r="C16" s="47"/>
      <c r="D16" s="47"/>
      <c r="E16" s="47"/>
      <c r="F16" s="89">
        <f t="shared" ref="F16" si="1">F21</f>
        <v>12000</v>
      </c>
      <c r="G16" s="19"/>
    </row>
    <row r="18" spans="1:9" ht="15.75" thickBot="1" x14ac:dyDescent="0.3"/>
    <row r="19" spans="1:9" ht="30.75" thickBot="1" x14ac:dyDescent="0.3">
      <c r="A19" s="90" t="s">
        <v>64</v>
      </c>
      <c r="B19" s="61" t="s">
        <v>65</v>
      </c>
      <c r="C19" s="93"/>
      <c r="D19" s="94" t="s">
        <v>3</v>
      </c>
      <c r="E19" s="95"/>
      <c r="F19" s="80" t="s">
        <v>82</v>
      </c>
      <c r="G19" s="49"/>
    </row>
    <row r="21" spans="1:9" ht="15.75" thickBot="1" x14ac:dyDescent="0.3">
      <c r="A21" s="62" t="s">
        <v>107</v>
      </c>
      <c r="B21" s="50">
        <v>6</v>
      </c>
      <c r="C21" s="51" t="s">
        <v>60</v>
      </c>
      <c r="D21" s="52"/>
      <c r="E21" s="63"/>
      <c r="F21" s="53">
        <f>SUM(F22:F26)</f>
        <v>12000</v>
      </c>
    </row>
    <row r="22" spans="1:9" ht="15.75" thickTop="1" x14ac:dyDescent="0.25">
      <c r="A22" s="62"/>
      <c r="B22" s="92" t="s">
        <v>124</v>
      </c>
      <c r="C22" s="7" t="s">
        <v>125</v>
      </c>
      <c r="D22" s="8"/>
      <c r="E22" s="7"/>
      <c r="F22" s="20">
        <v>500</v>
      </c>
      <c r="G22" s="136"/>
      <c r="H22" s="136"/>
      <c r="I22" s="132"/>
    </row>
    <row r="23" spans="1:9" x14ac:dyDescent="0.25">
      <c r="A23" s="64" t="s">
        <v>66</v>
      </c>
      <c r="B23" s="92" t="s">
        <v>40</v>
      </c>
      <c r="C23" s="7" t="s">
        <v>96</v>
      </c>
      <c r="D23" s="8"/>
      <c r="E23" s="7"/>
      <c r="F23" s="20">
        <f>250+500+750</f>
        <v>1500</v>
      </c>
      <c r="G23" s="136"/>
      <c r="H23" s="136"/>
      <c r="I23" s="132"/>
    </row>
    <row r="24" spans="1:9" x14ac:dyDescent="0.25">
      <c r="A24" s="64" t="s">
        <v>84</v>
      </c>
      <c r="B24" s="92" t="s">
        <v>41</v>
      </c>
      <c r="C24" s="8" t="s">
        <v>97</v>
      </c>
      <c r="D24" s="8"/>
      <c r="E24" s="7"/>
      <c r="F24" s="20">
        <f>3000+1000+2500</f>
        <v>6500</v>
      </c>
      <c r="G24" s="136"/>
      <c r="H24" s="136"/>
      <c r="I24" s="132"/>
    </row>
    <row r="25" spans="1:9" x14ac:dyDescent="0.25">
      <c r="A25" s="23" t="s">
        <v>67</v>
      </c>
      <c r="B25" s="91" t="s">
        <v>42</v>
      </c>
      <c r="C25" s="9" t="s">
        <v>98</v>
      </c>
      <c r="D25" s="8"/>
      <c r="E25" s="9"/>
      <c r="F25" s="20">
        <f>1000+500</f>
        <v>1500</v>
      </c>
      <c r="G25" s="136"/>
      <c r="H25" s="136"/>
      <c r="I25" s="135"/>
    </row>
    <row r="26" spans="1:9" x14ac:dyDescent="0.25">
      <c r="B26" s="92" t="s">
        <v>43</v>
      </c>
      <c r="C26" s="7" t="s">
        <v>99</v>
      </c>
      <c r="D26" s="8"/>
      <c r="E26" s="7"/>
      <c r="F26" s="20">
        <v>2000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2022 IERMB _ Consell de Govern 09/2021&amp;R7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D5DFE-F87B-4D52-973C-8079E4160B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499F4A-4447-4BBC-AC38-87C403B8F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E4FC4E-2A40-449B-80F6-DE931AB2A4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Resum</vt:lpstr>
      <vt:lpstr>Cap. 3 Ing. vendes</vt:lpstr>
      <vt:lpstr>Cap. 4 Ing. Transf.corrents</vt:lpstr>
      <vt:lpstr>Cap. 5 Ing. pat</vt:lpstr>
      <vt:lpstr>Cap. 1 Desp. Personal</vt:lpstr>
      <vt:lpstr>Cap. 2 Desp.Corrents</vt:lpstr>
      <vt:lpstr>Cap. 3-6 Df,Inv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2021-07-19T06:49:22Z</cp:lastPrinted>
  <dcterms:created xsi:type="dcterms:W3CDTF">2011-11-15T15:44:37Z</dcterms:created>
  <dcterms:modified xsi:type="dcterms:W3CDTF">2022-10-03T11:48:27Z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