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ab-my.sharepoint.com/personal/2060429_uab_cat/Documents/Escritorio/IERMB/Backup-ordinador-oficina/Escritorio/Archivos portal de transparència/Per pujar al portal/2022/Novembre/"/>
    </mc:Choice>
  </mc:AlternateContent>
  <xr:revisionPtr revIDLastSave="14" documentId="13_ncr:1_{3380EFE9-EC0E-43FC-98CA-1C2D1E587B05}" xr6:coauthVersionLast="47" xr6:coauthVersionMax="47" xr10:uidLastSave="{9F0CD167-F4AD-44E9-A9C5-565E1CB6CBB5}"/>
  <bookViews>
    <workbookView xWindow="-120" yWindow="-120" windowWidth="29040" windowHeight="15840" tabRatio="588" xr2:uid="{00000000-000D-0000-FFFF-FFFF00000000}"/>
  </bookViews>
  <sheets>
    <sheet name="Resum" sheetId="15" r:id="rId1"/>
    <sheet name="Cap. 3 Ing. vendes" sheetId="19" r:id="rId2"/>
    <sheet name="Cap. 4 Ing. Transf.corrents" sheetId="18" r:id="rId3"/>
    <sheet name="Cap. 5 Ing. pat" sheetId="17" r:id="rId4"/>
    <sheet name="Cap. 1 Desp. Personal" sheetId="16" r:id="rId5"/>
    <sheet name="Cap. 2 Desp.Corrents" sheetId="11" r:id="rId6"/>
    <sheet name="Cap. 3-6 Df,Inv" sheetId="20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9" i="11" l="1"/>
  <c r="F24" i="11"/>
  <c r="F23" i="11"/>
  <c r="F7" i="18"/>
  <c r="F23" i="18"/>
  <c r="F21" i="18"/>
  <c r="F19" i="18"/>
  <c r="F15" i="18"/>
  <c r="F13" i="18"/>
  <c r="F10" i="18"/>
  <c r="F8" i="18"/>
  <c r="F10" i="19"/>
  <c r="F9" i="19" l="1"/>
  <c r="F21" i="20" l="1"/>
  <c r="F10" i="20" l="1"/>
  <c r="F9" i="20"/>
  <c r="F8" i="11"/>
  <c r="F7" i="19" l="1"/>
  <c r="F3" i="19" s="1"/>
  <c r="D8" i="15" s="1"/>
  <c r="F16" i="20"/>
  <c r="D22" i="15" s="1"/>
  <c r="F8" i="16"/>
  <c r="F3" i="16" s="1"/>
  <c r="D19" i="15" s="1"/>
  <c r="F8" i="20"/>
  <c r="F3" i="20" s="1"/>
  <c r="D21" i="15" s="1"/>
  <c r="F3" i="11"/>
  <c r="D20" i="15" s="1"/>
  <c r="E8" i="17"/>
  <c r="E7" i="17"/>
  <c r="E3" i="17" s="1"/>
  <c r="D10" i="15" s="1"/>
  <c r="F3" i="18" l="1"/>
  <c r="D9" i="15" s="1"/>
  <c r="D12" i="15" s="1"/>
  <c r="D24" i="15"/>
</calcChain>
</file>

<file path=xl/sharedStrings.xml><?xml version="1.0" encoding="utf-8"?>
<sst xmlns="http://schemas.openxmlformats.org/spreadsheetml/2006/main" count="178" uniqueCount="134">
  <si>
    <t>Diputació de Barcelona</t>
  </si>
  <si>
    <t>Àrea Metropolitana de Barcelona</t>
  </si>
  <si>
    <t>Seguretat Social</t>
  </si>
  <si>
    <t>Descripció</t>
  </si>
  <si>
    <t>Venda de publicacions</t>
  </si>
  <si>
    <t>Ajuntament de Barcelona</t>
  </si>
  <si>
    <t>Universitat Autònoma de Barcelona</t>
  </si>
  <si>
    <t>Personal fix. Retribucions bàsiques</t>
  </si>
  <si>
    <t>Despeses postals, missatgeria i altres similars</t>
  </si>
  <si>
    <t>22201</t>
  </si>
  <si>
    <t>13000</t>
  </si>
  <si>
    <t>16000</t>
  </si>
  <si>
    <t>16200</t>
  </si>
  <si>
    <t>Formació i perfeccionament</t>
  </si>
  <si>
    <t>Arrendaments de maquinaria, instal·lacions i utillatge</t>
  </si>
  <si>
    <t>20200</t>
  </si>
  <si>
    <t>20300</t>
  </si>
  <si>
    <t>22002</t>
  </si>
  <si>
    <t>Material informàtic no inventariable</t>
  </si>
  <si>
    <t>Material oficina ordinari no inventariable</t>
  </si>
  <si>
    <t>22000</t>
  </si>
  <si>
    <t>22400</t>
  </si>
  <si>
    <t>22603</t>
  </si>
  <si>
    <t>22706</t>
  </si>
  <si>
    <t>Dietes personal directiu</t>
  </si>
  <si>
    <t>Dietes personal no directiu</t>
  </si>
  <si>
    <t>22799</t>
  </si>
  <si>
    <t>24000</t>
  </si>
  <si>
    <t>Locomoció personal directiu</t>
  </si>
  <si>
    <t>Locomoció personal no directiu</t>
  </si>
  <si>
    <t>22602</t>
  </si>
  <si>
    <t>Publicitat - serveis web/intranet</t>
  </si>
  <si>
    <t>23110</t>
  </si>
  <si>
    <t>23120</t>
  </si>
  <si>
    <t>23010</t>
  </si>
  <si>
    <t>23020</t>
  </si>
  <si>
    <t>22200</t>
  </si>
  <si>
    <t>Reunions, conferències i cursos</t>
  </si>
  <si>
    <t>22606</t>
  </si>
  <si>
    <t>63500</t>
  </si>
  <si>
    <t>63600</t>
  </si>
  <si>
    <t>63900</t>
  </si>
  <si>
    <t>64100</t>
  </si>
  <si>
    <t>PREVISIÓ ESTAT D'INGRESSOS:</t>
  </si>
  <si>
    <t xml:space="preserve">CAPÍTOL 2: Despeses corrents de béns i serveis </t>
  </si>
  <si>
    <t xml:space="preserve">CAPÍTOL 3: Despeses financeres </t>
  </si>
  <si>
    <t xml:space="preserve">Capítol  </t>
  </si>
  <si>
    <t>ATM</t>
  </si>
  <si>
    <t xml:space="preserve">Aportació Institucional </t>
  </si>
  <si>
    <t>Aportació Institucional</t>
  </si>
  <si>
    <t>22699</t>
  </si>
  <si>
    <t>Altres despeses diverses</t>
  </si>
  <si>
    <t>10100</t>
  </si>
  <si>
    <t>Alts càrrecs. Retribucions bàsiques</t>
  </si>
  <si>
    <t xml:space="preserve">Transferències corrents </t>
  </si>
  <si>
    <t>Ingressos patrimonials</t>
  </si>
  <si>
    <t>TOTAL PREVISIÓ ESTAT D'INGRESSOS</t>
  </si>
  <si>
    <t>Despeses corrents de béns i serveis</t>
  </si>
  <si>
    <t>Despeses financeres</t>
  </si>
  <si>
    <t>Inversions reals</t>
  </si>
  <si>
    <t>TOTAL PREVISIÓ ESTAT DE DESPESES</t>
  </si>
  <si>
    <t>Capítol  /  Concepte</t>
  </si>
  <si>
    <t>CAPÍTOL 5: Ingressos patrimonials</t>
  </si>
  <si>
    <t>Programa</t>
  </si>
  <si>
    <t>Capítol / concepte</t>
  </si>
  <si>
    <t>Investigació</t>
  </si>
  <si>
    <t>Innovació</t>
  </si>
  <si>
    <t>31000</t>
  </si>
  <si>
    <t>Altres despeses financeres</t>
  </si>
  <si>
    <t>Altres remuneracions. Indemnitzacions</t>
  </si>
  <si>
    <t>Enquesta de Mobilitat en dia Feiner (EMEF)</t>
  </si>
  <si>
    <t>13100</t>
  </si>
  <si>
    <t>Personal temporal. Retribucions bàsiques</t>
  </si>
  <si>
    <t>13101</t>
  </si>
  <si>
    <t>16209</t>
  </si>
  <si>
    <t>Despeses socials</t>
  </si>
  <si>
    <t>Altres estudis o activitats</t>
  </si>
  <si>
    <t>22001</t>
  </si>
  <si>
    <t>Premsa, revistes, llibres i altres publicacions</t>
  </si>
  <si>
    <t>Global Entrepreneurship Monitor Catalunya</t>
  </si>
  <si>
    <t xml:space="preserve">Pressupost </t>
  </si>
  <si>
    <t>Pressupost</t>
  </si>
  <si>
    <t>Desenvolupament</t>
  </si>
  <si>
    <t xml:space="preserve">   Descripció</t>
  </si>
  <si>
    <t>Taxes, preus públics i altres ingressos</t>
  </si>
  <si>
    <t>Despeses de Personal</t>
  </si>
  <si>
    <t>Altres ingressos diversos</t>
  </si>
  <si>
    <t>Interessos de dipòsits</t>
  </si>
  <si>
    <t>Despeses corrents en béns i serveis</t>
  </si>
  <si>
    <t>Arrendaments d'edificis i altres construccions</t>
  </si>
  <si>
    <t>Servei de telecomunicacions</t>
  </si>
  <si>
    <t>Primes d'assegurances</t>
  </si>
  <si>
    <t>Publicació en diaris oficials</t>
  </si>
  <si>
    <t>Interessos de préstecs d'ens de fora del Sector Públic</t>
  </si>
  <si>
    <t xml:space="preserve">Mobiliari </t>
  </si>
  <si>
    <t>Equips per a processos d'informació</t>
  </si>
  <si>
    <t>Altre immobilitzat material</t>
  </si>
  <si>
    <t>Aplicacions informàtiques</t>
  </si>
  <si>
    <t xml:space="preserve">CAPÍTOL 6: Inversions reals </t>
  </si>
  <si>
    <t>CAPÍTOL 1: Despeses de personal</t>
  </si>
  <si>
    <t xml:space="preserve">CAPÍTOL 4: Transferències corrents </t>
  </si>
  <si>
    <t>CAPÍTOL 3: Taxes, preus públics i altres ingressos</t>
  </si>
  <si>
    <t xml:space="preserve">Contracte Programa </t>
  </si>
  <si>
    <t>Ajuntament BCN</t>
  </si>
  <si>
    <t>PREVISIÓ ESTAT DE DESPESES: Programa: 462.00</t>
  </si>
  <si>
    <t>462.00</t>
  </si>
  <si>
    <t>Contracte Programa Àrea Drets Socials</t>
  </si>
  <si>
    <t>14300</t>
  </si>
  <si>
    <t>Sous personal eventual (en pràctiques)</t>
  </si>
  <si>
    <t>21300</t>
  </si>
  <si>
    <t>Reparacions, manteniment i conservació. Maquinària, instal·lacions</t>
  </si>
  <si>
    <t>Ajuntament Hospitalet de Llobregat</t>
  </si>
  <si>
    <t>Estudis i treballs tècnics</t>
  </si>
  <si>
    <t>Treballs realitzats per persones físiques o jurídiques</t>
  </si>
  <si>
    <t>Despeses de publicacions</t>
  </si>
  <si>
    <t>Ajuntament BCN (IMHAB)</t>
  </si>
  <si>
    <t>Xifres habitatge</t>
  </si>
  <si>
    <t>21600</t>
  </si>
  <si>
    <t>Reparacions, manteniment i conservació. Equips per a processos d'informació</t>
  </si>
  <si>
    <t>63300</t>
  </si>
  <si>
    <t>Maquinaria, instal·lacions tècniques i utillatge</t>
  </si>
  <si>
    <t>Explotació mostra municipal EVAMB 2022</t>
  </si>
  <si>
    <t>Pla Estratègic Granollers</t>
  </si>
  <si>
    <t>Ajuntament de Granollers</t>
  </si>
  <si>
    <t>Suport Pla de Treball OHB 2023 (25%)</t>
  </si>
  <si>
    <t>Pla del Joc 2023</t>
  </si>
  <si>
    <t>Departament d'Empresa i Treball (Gencat)</t>
  </si>
  <si>
    <t>D'organismes autònoms i agències de les comunitats autònomes</t>
  </si>
  <si>
    <t>Aportació OHB 2023 (12,5%) _ Incasòl</t>
  </si>
  <si>
    <t>Aportació OHB 2023 (12,5%) _ Agència Habitatge Catalunya</t>
  </si>
  <si>
    <t>Subvenció OHB 2023 (25%)</t>
  </si>
  <si>
    <t>Subvenció IVU 2023</t>
  </si>
  <si>
    <t>Aportació OHB 2023 (25%)</t>
  </si>
  <si>
    <t>PRESSUPOST IERMB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</si>
</sst>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#,##0.00;\-#,###,##0.00;"/>
    <numFmt numFmtId="165" formatCode="#,##0.00_ ;\-#,##0.00\ 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499984740745262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thin">
        <color theme="0" tint="-0.24994659260841701"/>
      </top>
      <bottom style="thin">
        <color theme="0" tint="-0.499984740745262"/>
      </bottom>
      <diagonal/>
    </border>
  </borders>
  <cellStyleXfs count="2">
    <xf numFmtId="0" fontId="0" fillId="0" borderId="0"/>
    <xf numFmtId="0" fontId="12" fillId="0" borderId="0"/>
  </cellStyleXfs>
  <cellXfs count="142">
    <xf numFmtId="0" fontId="0" fillId="0" borderId="0" xfId="0"/>
    <xf numFmtId="49" fontId="0" fillId="0" borderId="0" xfId="0" applyNumberFormat="1" applyAlignment="1">
      <alignment horizontal="right"/>
    </xf>
    <xf numFmtId="0" fontId="0" fillId="0" borderId="0" xfId="0" applyFill="1"/>
    <xf numFmtId="0" fontId="1" fillId="0" borderId="0" xfId="0" applyFont="1" applyFill="1"/>
    <xf numFmtId="0" fontId="0" fillId="0" borderId="0" xfId="0" applyBorder="1"/>
    <xf numFmtId="1" fontId="0" fillId="0" borderId="0" xfId="0" applyNumberFormat="1" applyFill="1" applyAlignment="1">
      <alignment horizontal="right"/>
    </xf>
    <xf numFmtId="4" fontId="2" fillId="0" borderId="0" xfId="0" applyNumberFormat="1" applyFont="1" applyAlignment="1">
      <alignment horizontal="left"/>
    </xf>
    <xf numFmtId="0" fontId="0" fillId="0" borderId="2" xfId="0" applyFont="1" applyBorder="1"/>
    <xf numFmtId="0" fontId="0" fillId="0" borderId="2" xfId="0" applyBorder="1"/>
    <xf numFmtId="0" fontId="5" fillId="0" borderId="2" xfId="0" applyFont="1" applyBorder="1"/>
    <xf numFmtId="0" fontId="0" fillId="2" borderId="5" xfId="0" applyFont="1" applyFill="1" applyBorder="1"/>
    <xf numFmtId="0" fontId="1" fillId="0" borderId="6" xfId="0" applyFont="1" applyBorder="1"/>
    <xf numFmtId="4" fontId="3" fillId="0" borderId="6" xfId="0" applyNumberFormat="1" applyFont="1" applyBorder="1" applyAlignment="1">
      <alignment horizontal="left"/>
    </xf>
    <xf numFmtId="49" fontId="1" fillId="0" borderId="6" xfId="0" applyNumberFormat="1" applyFont="1" applyBorder="1" applyAlignment="1">
      <alignment horizontal="left"/>
    </xf>
    <xf numFmtId="0" fontId="8" fillId="0" borderId="0" xfId="0" applyFont="1"/>
    <xf numFmtId="4" fontId="0" fillId="0" borderId="2" xfId="0" applyNumberFormat="1" applyBorder="1"/>
    <xf numFmtId="0" fontId="0" fillId="0" borderId="2" xfId="0" applyFont="1" applyFill="1" applyBorder="1"/>
    <xf numFmtId="0" fontId="5" fillId="0" borderId="2" xfId="0" applyFont="1" applyFill="1" applyBorder="1"/>
    <xf numFmtId="0" fontId="10" fillId="0" borderId="0" xfId="0" applyFont="1" applyFill="1" applyBorder="1"/>
    <xf numFmtId="0" fontId="0" fillId="0" borderId="2" xfId="0" applyFill="1" applyBorder="1"/>
    <xf numFmtId="4" fontId="11" fillId="0" borderId="6" xfId="0" applyNumberFormat="1" applyFont="1" applyBorder="1"/>
    <xf numFmtId="0" fontId="0" fillId="0" borderId="0" xfId="0" applyFont="1"/>
    <xf numFmtId="4" fontId="0" fillId="0" borderId="0" xfId="0" applyNumberFormat="1"/>
    <xf numFmtId="0" fontId="7" fillId="2" borderId="3" xfId="0" applyFont="1" applyFill="1" applyBorder="1"/>
    <xf numFmtId="0" fontId="4" fillId="0" borderId="0" xfId="0" applyFont="1" applyFill="1"/>
    <xf numFmtId="4" fontId="1" fillId="0" borderId="9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right"/>
    </xf>
    <xf numFmtId="0" fontId="2" fillId="0" borderId="0" xfId="0" applyFont="1"/>
    <xf numFmtId="0" fontId="1" fillId="0" borderId="0" xfId="0" applyFont="1" applyAlignment="1">
      <alignment vertical="center" wrapText="1"/>
    </xf>
    <xf numFmtId="1" fontId="0" fillId="0" borderId="8" xfId="0" quotePrefix="1" applyNumberFormat="1" applyFont="1" applyFill="1" applyBorder="1" applyAlignment="1">
      <alignment horizontal="center"/>
    </xf>
    <xf numFmtId="0" fontId="0" fillId="0" borderId="8" xfId="0" applyFont="1" applyFill="1" applyBorder="1"/>
    <xf numFmtId="4" fontId="0" fillId="0" borderId="12" xfId="0" applyNumberFormat="1" applyFont="1" applyFill="1" applyBorder="1"/>
    <xf numFmtId="0" fontId="0" fillId="0" borderId="8" xfId="0" applyFill="1" applyBorder="1"/>
    <xf numFmtId="3" fontId="13" fillId="3" borderId="8" xfId="0" applyNumberFormat="1" applyFont="1" applyFill="1" applyBorder="1" applyAlignment="1">
      <alignment horizontal="left"/>
    </xf>
    <xf numFmtId="0" fontId="17" fillId="3" borderId="8" xfId="0" applyFont="1" applyFill="1" applyBorder="1"/>
    <xf numFmtId="4" fontId="13" fillId="3" borderId="8" xfId="0" applyNumberFormat="1" applyFont="1" applyFill="1" applyBorder="1"/>
    <xf numFmtId="0" fontId="17" fillId="0" borderId="0" xfId="0" applyFont="1"/>
    <xf numFmtId="3" fontId="3" fillId="0" borderId="0" xfId="0" applyNumberFormat="1" applyFont="1" applyFill="1" applyAlignment="1">
      <alignment horizontal="right"/>
    </xf>
    <xf numFmtId="0" fontId="1" fillId="0" borderId="0" xfId="0" applyFont="1" applyAlignment="1">
      <alignment horizontal="right"/>
    </xf>
    <xf numFmtId="0" fontId="14" fillId="0" borderId="0" xfId="0" applyFont="1" applyFill="1"/>
    <xf numFmtId="0" fontId="8" fillId="2" borderId="3" xfId="0" applyFont="1" applyFill="1" applyBorder="1"/>
    <xf numFmtId="0" fontId="8" fillId="2" borderId="5" xfId="0" applyFont="1" applyFill="1" applyBorder="1"/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3" borderId="13" xfId="0" applyFont="1" applyFill="1" applyBorder="1" applyAlignment="1">
      <alignment horizontal="left"/>
    </xf>
    <xf numFmtId="0" fontId="1" fillId="3" borderId="13" xfId="0" applyFont="1" applyFill="1" applyBorder="1"/>
    <xf numFmtId="4" fontId="2" fillId="3" borderId="13" xfId="0" applyNumberFormat="1" applyFont="1" applyFill="1" applyBorder="1" applyAlignment="1">
      <alignment horizontal="left"/>
    </xf>
    <xf numFmtId="4" fontId="1" fillId="3" borderId="13" xfId="0" applyNumberFormat="1" applyFont="1" applyFill="1" applyBorder="1"/>
    <xf numFmtId="0" fontId="1" fillId="0" borderId="14" xfId="0" applyFont="1" applyBorder="1"/>
    <xf numFmtId="4" fontId="3" fillId="0" borderId="14" xfId="0" applyNumberFormat="1" applyFont="1" applyBorder="1" applyAlignment="1">
      <alignment horizontal="left"/>
    </xf>
    <xf numFmtId="4" fontId="1" fillId="0" borderId="14" xfId="0" applyNumberFormat="1" applyFont="1" applyBorder="1"/>
    <xf numFmtId="4" fontId="2" fillId="0" borderId="1" xfId="0" applyNumberFormat="1" applyFont="1" applyFill="1" applyBorder="1" applyAlignment="1">
      <alignment horizontal="left"/>
    </xf>
    <xf numFmtId="4" fontId="1" fillId="0" borderId="0" xfId="0" applyNumberFormat="1" applyFont="1" applyAlignment="1">
      <alignment vertical="center" wrapText="1"/>
    </xf>
    <xf numFmtId="0" fontId="9" fillId="2" borderId="5" xfId="0" applyFont="1" applyFill="1" applyBorder="1"/>
    <xf numFmtId="0" fontId="9" fillId="0" borderId="0" xfId="0" applyFont="1"/>
    <xf numFmtId="0" fontId="1" fillId="0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" fontId="16" fillId="3" borderId="13" xfId="0" applyNumberFormat="1" applyFont="1" applyFill="1" applyBorder="1" applyAlignment="1">
      <alignment horizontal="right"/>
    </xf>
    <xf numFmtId="0" fontId="10" fillId="0" borderId="0" xfId="0" applyFont="1" applyFill="1"/>
    <xf numFmtId="49" fontId="1" fillId="3" borderId="13" xfId="0" applyNumberFormat="1" applyFont="1" applyFill="1" applyBorder="1" applyAlignment="1">
      <alignment horizontal="left"/>
    </xf>
    <xf numFmtId="4" fontId="0" fillId="0" borderId="2" xfId="0" applyNumberFormat="1" applyFont="1" applyBorder="1"/>
    <xf numFmtId="0" fontId="5" fillId="0" borderId="0" xfId="0" applyFont="1" applyFill="1"/>
    <xf numFmtId="0" fontId="1" fillId="0" borderId="0" xfId="0" applyFont="1" applyBorder="1"/>
    <xf numFmtId="0" fontId="0" fillId="0" borderId="0" xfId="0" applyFill="1" applyBorder="1"/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/>
    </xf>
    <xf numFmtId="4" fontId="1" fillId="0" borderId="9" xfId="0" applyNumberFormat="1" applyFont="1" applyBorder="1" applyAlignment="1">
      <alignment horizontal="right" vertical="center" wrapText="1"/>
    </xf>
    <xf numFmtId="1" fontId="1" fillId="0" borderId="14" xfId="0" quotePrefix="1" applyNumberFormat="1" applyFont="1" applyFill="1" applyBorder="1" applyAlignment="1">
      <alignment horizontal="center"/>
    </xf>
    <xf numFmtId="1" fontId="1" fillId="0" borderId="0" xfId="0" quotePrefix="1" applyNumberFormat="1" applyFont="1" applyFill="1" applyBorder="1" applyAlignment="1">
      <alignment horizontal="center"/>
    </xf>
    <xf numFmtId="1" fontId="11" fillId="0" borderId="0" xfId="0" quotePrefix="1" applyNumberFormat="1" applyFont="1" applyFill="1" applyBorder="1" applyAlignment="1">
      <alignment horizontal="center"/>
    </xf>
    <xf numFmtId="1" fontId="1" fillId="0" borderId="6" xfId="0" quotePrefix="1" applyNumberFormat="1" applyFont="1" applyFill="1" applyBorder="1" applyAlignment="1">
      <alignment horizontal="center"/>
    </xf>
    <xf numFmtId="0" fontId="1" fillId="0" borderId="5" xfId="0" applyFont="1" applyBorder="1" applyAlignment="1">
      <alignment vertical="center"/>
    </xf>
    <xf numFmtId="4" fontId="8" fillId="2" borderId="4" xfId="0" applyNumberFormat="1" applyFont="1" applyFill="1" applyBorder="1"/>
    <xf numFmtId="0" fontId="1" fillId="0" borderId="3" xfId="0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49" fontId="15" fillId="0" borderId="0" xfId="0" applyNumberFormat="1" applyFont="1" applyFill="1" applyBorder="1" applyAlignment="1">
      <alignment horizontal="left"/>
    </xf>
    <xf numFmtId="0" fontId="15" fillId="0" borderId="0" xfId="0" applyFont="1" applyFill="1"/>
    <xf numFmtId="49" fontId="0" fillId="0" borderId="2" xfId="0" applyNumberForma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/>
    </xf>
    <xf numFmtId="4" fontId="2" fillId="0" borderId="0" xfId="0" applyNumberFormat="1" applyFont="1" applyAlignment="1">
      <alignment horizontal="right"/>
    </xf>
    <xf numFmtId="4" fontId="5" fillId="0" borderId="12" xfId="0" applyNumberFormat="1" applyFont="1" applyFill="1" applyBorder="1"/>
    <xf numFmtId="4" fontId="1" fillId="0" borderId="16" xfId="0" applyNumberFormat="1" applyFont="1" applyBorder="1" applyAlignment="1">
      <alignment horizontal="right" vertical="center" wrapText="1"/>
    </xf>
    <xf numFmtId="0" fontId="1" fillId="0" borderId="11" xfId="0" applyFont="1" applyBorder="1" applyAlignment="1">
      <alignment horizontal="left" vertical="center"/>
    </xf>
    <xf numFmtId="4" fontId="5" fillId="0" borderId="8" xfId="0" applyNumberFormat="1" applyFont="1" applyFill="1" applyBorder="1"/>
    <xf numFmtId="0" fontId="0" fillId="0" borderId="10" xfId="0" applyFont="1" applyFill="1" applyBorder="1"/>
    <xf numFmtId="0" fontId="0" fillId="0" borderId="15" xfId="0" applyFont="1" applyFill="1" applyBorder="1"/>
    <xf numFmtId="0" fontId="14" fillId="0" borderId="0" xfId="0" applyFont="1"/>
    <xf numFmtId="164" fontId="0" fillId="0" borderId="0" xfId="0" applyNumberFormat="1" applyBorder="1"/>
    <xf numFmtId="165" fontId="0" fillId="0" borderId="0" xfId="0" applyNumberFormat="1" applyBorder="1"/>
    <xf numFmtId="4" fontId="5" fillId="0" borderId="1" xfId="0" applyNumberFormat="1" applyFont="1" applyBorder="1" applyAlignment="1">
      <alignment horizontal="right"/>
    </xf>
    <xf numFmtId="4" fontId="5" fillId="0" borderId="7" xfId="0" applyNumberFormat="1" applyFont="1" applyBorder="1" applyAlignment="1">
      <alignment horizontal="right"/>
    </xf>
    <xf numFmtId="4" fontId="5" fillId="0" borderId="1" xfId="0" applyNumberFormat="1" applyFont="1" applyFill="1" applyBorder="1" applyAlignment="1">
      <alignment horizontal="right"/>
    </xf>
    <xf numFmtId="0" fontId="10" fillId="0" borderId="0" xfId="0" applyFont="1"/>
    <xf numFmtId="164" fontId="18" fillId="0" borderId="0" xfId="0" applyNumberFormat="1" applyFont="1" applyFill="1" applyBorder="1" applyAlignment="1">
      <alignment horizontal="right"/>
    </xf>
    <xf numFmtId="49" fontId="0" fillId="0" borderId="7" xfId="0" applyNumberFormat="1" applyBorder="1" applyAlignment="1">
      <alignment horizontal="center"/>
    </xf>
    <xf numFmtId="0" fontId="0" fillId="0" borderId="7" xfId="0" applyBorder="1"/>
    <xf numFmtId="4" fontId="0" fillId="0" borderId="7" xfId="0" applyNumberFormat="1" applyBorder="1"/>
    <xf numFmtId="164" fontId="0" fillId="0" borderId="0" xfId="0" applyNumberFormat="1" applyFont="1" applyFill="1" applyBorder="1" applyAlignment="1">
      <alignment horizontal="right"/>
    </xf>
    <xf numFmtId="0" fontId="20" fillId="0" borderId="0" xfId="0" applyFont="1"/>
    <xf numFmtId="4" fontId="0" fillId="0" borderId="0" xfId="0" applyNumberFormat="1" applyFill="1"/>
    <xf numFmtId="0" fontId="19" fillId="0" borderId="0" xfId="0" applyFont="1" applyFill="1" applyBorder="1"/>
    <xf numFmtId="4" fontId="2" fillId="0" borderId="2" xfId="0" applyNumberFormat="1" applyFont="1" applyBorder="1" applyAlignment="1">
      <alignment horizontal="left"/>
    </xf>
    <xf numFmtId="0" fontId="5" fillId="0" borderId="0" xfId="0" applyFont="1" applyFill="1" applyBorder="1"/>
    <xf numFmtId="0" fontId="0" fillId="0" borderId="0" xfId="0" applyFont="1" applyBorder="1"/>
    <xf numFmtId="49" fontId="0" fillId="0" borderId="0" xfId="0" applyNumberFormat="1" applyBorder="1" applyAlignment="1">
      <alignment horizontal="center"/>
    </xf>
    <xf numFmtId="0" fontId="10" fillId="0" borderId="0" xfId="0" applyFont="1" applyBorder="1"/>
    <xf numFmtId="49" fontId="5" fillId="0" borderId="0" xfId="0" applyNumberFormat="1" applyFont="1" applyFill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4" fontId="0" fillId="0" borderId="0" xfId="0" applyNumberFormat="1" applyBorder="1"/>
    <xf numFmtId="4" fontId="2" fillId="0" borderId="10" xfId="0" applyNumberFormat="1" applyFont="1" applyBorder="1" applyAlignment="1">
      <alignment horizontal="left"/>
    </xf>
    <xf numFmtId="49" fontId="0" fillId="0" borderId="18" xfId="0" applyNumberForma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4" fontId="6" fillId="0" borderId="2" xfId="0" applyNumberFormat="1" applyFont="1" applyBorder="1" applyAlignment="1">
      <alignment horizontal="left"/>
    </xf>
    <xf numFmtId="4" fontId="5" fillId="0" borderId="17" xfId="0" applyNumberFormat="1" applyFont="1" applyBorder="1" applyAlignment="1">
      <alignment horizontal="right"/>
    </xf>
    <xf numFmtId="1" fontId="1" fillId="0" borderId="6" xfId="0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0" fontId="2" fillId="0" borderId="0" xfId="0" applyFont="1" applyAlignment="1">
      <alignment horizontal="left"/>
    </xf>
    <xf numFmtId="4" fontId="5" fillId="0" borderId="0" xfId="0" applyNumberFormat="1" applyFont="1" applyAlignment="1">
      <alignment horizontal="right"/>
    </xf>
    <xf numFmtId="0" fontId="12" fillId="0" borderId="0" xfId="1"/>
    <xf numFmtId="0" fontId="2" fillId="0" borderId="2" xfId="0" applyFont="1" applyBorder="1" applyAlignment="1">
      <alignment horizontal="left"/>
    </xf>
    <xf numFmtId="4" fontId="5" fillId="0" borderId="10" xfId="0" applyNumberFormat="1" applyFont="1" applyBorder="1" applyAlignment="1">
      <alignment horizontal="right"/>
    </xf>
    <xf numFmtId="0" fontId="2" fillId="0" borderId="19" xfId="0" applyFont="1" applyBorder="1" applyAlignment="1">
      <alignment horizontal="left"/>
    </xf>
    <xf numFmtId="1" fontId="1" fillId="0" borderId="6" xfId="0" quotePrefix="1" applyNumberFormat="1" applyFont="1" applyBorder="1" applyAlignment="1">
      <alignment horizontal="center"/>
    </xf>
    <xf numFmtId="1" fontId="0" fillId="0" borderId="0" xfId="0" quotePrefix="1" applyNumberFormat="1" applyAlignment="1">
      <alignment horizontal="center"/>
    </xf>
    <xf numFmtId="0" fontId="2" fillId="0" borderId="1" xfId="0" applyFont="1" applyBorder="1" applyAlignment="1">
      <alignment horizontal="left"/>
    </xf>
    <xf numFmtId="1" fontId="1" fillId="0" borderId="0" xfId="0" quotePrefix="1" applyNumberFormat="1" applyFont="1" applyAlignment="1">
      <alignment horizontal="center"/>
    </xf>
    <xf numFmtId="49" fontId="1" fillId="0" borderId="0" xfId="0" applyNumberFormat="1" applyFont="1" applyAlignment="1">
      <alignment horizontal="left"/>
    </xf>
    <xf numFmtId="4" fontId="3" fillId="0" borderId="10" xfId="0" applyNumberFormat="1" applyFont="1" applyBorder="1" applyAlignment="1">
      <alignment horizontal="left"/>
    </xf>
    <xf numFmtId="4" fontId="3" fillId="0" borderId="2" xfId="0" applyNumberFormat="1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0" fillId="0" borderId="0" xfId="0" applyAlignment="1">
      <alignment horizontal="right"/>
    </xf>
    <xf numFmtId="0" fontId="2" fillId="0" borderId="0" xfId="0" applyFont="1" applyAlignment="1">
      <alignment horizontal="left" wrapText="1"/>
    </xf>
    <xf numFmtId="0" fontId="2" fillId="0" borderId="10" xfId="0" applyFont="1" applyBorder="1" applyAlignment="1">
      <alignment horizontal="left" wrapText="1"/>
    </xf>
    <xf numFmtId="0" fontId="2" fillId="0" borderId="10" xfId="0" applyFont="1" applyBorder="1" applyAlignment="1">
      <alignment horizontal="left"/>
    </xf>
    <xf numFmtId="0" fontId="2" fillId="0" borderId="2" xfId="0" applyFont="1" applyBorder="1" applyAlignment="1">
      <alignment horizontal="left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419100</xdr:colOff>
      <xdr:row>0</xdr:row>
      <xdr:rowOff>19050</xdr:rowOff>
    </xdr:from>
    <xdr:to>
      <xdr:col>3</xdr:col>
      <xdr:colOff>1524000</xdr:colOff>
      <xdr:row>2</xdr:row>
      <xdr:rowOff>151130</xdr:rowOff>
    </xdr:to>
    <xdr:pic>
      <xdr:nvPicPr>
        <xdr:cNvPr id="2" name="1 Imagen" descr="Logo IERMB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48450" y="19050"/>
          <a:ext cx="1050925" cy="5797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31"/>
  <sheetViews>
    <sheetView showGridLines="0" tabSelected="1" zoomScaleNormal="100" workbookViewId="0">
      <selection activeCell="B2" sqref="B2"/>
    </sheetView>
  </sheetViews>
  <sheetFormatPr defaultColWidth="11.42578125" defaultRowHeight="15" x14ac:dyDescent="0.25"/>
  <cols>
    <col min="1" max="1" width="7" customWidth="1"/>
    <col min="2" max="2" width="10.7109375" style="2" customWidth="1"/>
    <col min="3" max="3" width="64.42578125" customWidth="1"/>
    <col min="4" max="4" width="25.85546875" customWidth="1"/>
    <col min="6" max="6" width="20.140625" customWidth="1"/>
  </cols>
  <sheetData>
    <row r="1" spans="2:4" ht="15.75" thickBot="1" x14ac:dyDescent="0.3"/>
    <row r="2" spans="2:4" ht="19.5" thickBot="1" x14ac:dyDescent="0.35">
      <c r="B2" s="23" t="s">
        <v>133</v>
      </c>
      <c r="C2" s="10"/>
      <c r="D2" s="92"/>
    </row>
    <row r="4" spans="2:4" ht="18.75" x14ac:dyDescent="0.3">
      <c r="B4" s="24" t="s">
        <v>43</v>
      </c>
    </row>
    <row r="5" spans="2:4" ht="15.75" thickBot="1" x14ac:dyDescent="0.3"/>
    <row r="6" spans="2:4" s="26" customFormat="1" ht="24.95" customHeight="1" thickBot="1" x14ac:dyDescent="0.3">
      <c r="B6" s="25" t="s">
        <v>46</v>
      </c>
      <c r="C6" s="89" t="s">
        <v>83</v>
      </c>
      <c r="D6" s="88" t="s">
        <v>80</v>
      </c>
    </row>
    <row r="7" spans="2:4" x14ac:dyDescent="0.25">
      <c r="B7" s="27"/>
      <c r="C7" s="28"/>
      <c r="D7" s="29"/>
    </row>
    <row r="8" spans="2:4" s="21" customFormat="1" x14ac:dyDescent="0.25">
      <c r="B8" s="30">
        <v>3</v>
      </c>
      <c r="C8" s="31" t="s">
        <v>84</v>
      </c>
      <c r="D8" s="87">
        <f>'Cap. 3 Ing. vendes'!F3</f>
        <v>611394.98</v>
      </c>
    </row>
    <row r="9" spans="2:4" s="21" customFormat="1" x14ac:dyDescent="0.25">
      <c r="B9" s="30">
        <v>4</v>
      </c>
      <c r="C9" s="31" t="s">
        <v>54</v>
      </c>
      <c r="D9" s="87">
        <f>'Cap. 4 Ing. Transf.corrents'!F3</f>
        <v>3006944.16</v>
      </c>
    </row>
    <row r="10" spans="2:4" s="21" customFormat="1" x14ac:dyDescent="0.25">
      <c r="B10" s="30">
        <v>5</v>
      </c>
      <c r="C10" s="33" t="s">
        <v>55</v>
      </c>
      <c r="D10" s="32">
        <f>'Cap. 5 Ing. pat'!E3</f>
        <v>30</v>
      </c>
    </row>
    <row r="11" spans="2:4" x14ac:dyDescent="0.25">
      <c r="C11" s="1"/>
    </row>
    <row r="12" spans="2:4" s="37" customFormat="1" ht="18.75" x14ac:dyDescent="0.3">
      <c r="B12" s="34" t="s">
        <v>56</v>
      </c>
      <c r="C12" s="35"/>
      <c r="D12" s="36">
        <f>SUM(D8:D11)</f>
        <v>3618369.14</v>
      </c>
    </row>
    <row r="13" spans="2:4" x14ac:dyDescent="0.25">
      <c r="B13" s="38"/>
    </row>
    <row r="14" spans="2:4" x14ac:dyDescent="0.25">
      <c r="B14" s="38"/>
    </row>
    <row r="15" spans="2:4" ht="18.75" x14ac:dyDescent="0.3">
      <c r="B15" s="24" t="s">
        <v>104</v>
      </c>
    </row>
    <row r="16" spans="2:4" ht="15.75" thickBot="1" x14ac:dyDescent="0.3"/>
    <row r="17" spans="2:6" s="26" customFormat="1" ht="24.95" customHeight="1" thickBot="1" x14ac:dyDescent="0.3">
      <c r="B17" s="25" t="s">
        <v>46</v>
      </c>
      <c r="C17" s="89" t="s">
        <v>83</v>
      </c>
      <c r="D17" s="88" t="s">
        <v>80</v>
      </c>
    </row>
    <row r="18" spans="2:6" x14ac:dyDescent="0.25">
      <c r="B18" s="27"/>
      <c r="C18" s="28"/>
      <c r="D18" s="39"/>
    </row>
    <row r="19" spans="2:6" s="21" customFormat="1" x14ac:dyDescent="0.25">
      <c r="B19" s="30">
        <v>1</v>
      </c>
      <c r="C19" s="31" t="s">
        <v>85</v>
      </c>
      <c r="D19" s="90">
        <f>'Cap. 1 Desp. Personal'!F3</f>
        <v>2735231.45052</v>
      </c>
      <c r="F19"/>
    </row>
    <row r="20" spans="2:6" s="21" customFormat="1" x14ac:dyDescent="0.25">
      <c r="B20" s="30">
        <v>2</v>
      </c>
      <c r="C20" s="31" t="s">
        <v>57</v>
      </c>
      <c r="D20" s="90">
        <f>'Cap. 2 Desp.Corrents'!F3</f>
        <v>856207.69</v>
      </c>
    </row>
    <row r="21" spans="2:6" s="21" customFormat="1" x14ac:dyDescent="0.25">
      <c r="B21" s="30">
        <v>3</v>
      </c>
      <c r="C21" s="31" t="s">
        <v>58</v>
      </c>
      <c r="D21" s="90">
        <f>'Cap. 3-6 Df,Inv'!F3</f>
        <v>430</v>
      </c>
    </row>
    <row r="22" spans="2:6" s="21" customFormat="1" x14ac:dyDescent="0.25">
      <c r="B22" s="30">
        <v>6</v>
      </c>
      <c r="C22" s="33" t="s">
        <v>59</v>
      </c>
      <c r="D22" s="90">
        <f>'Cap. 3-6 Df,Inv'!F16</f>
        <v>26500</v>
      </c>
    </row>
    <row r="24" spans="2:6" s="37" customFormat="1" ht="18.75" x14ac:dyDescent="0.3">
      <c r="B24" s="34" t="s">
        <v>60</v>
      </c>
      <c r="C24" s="35"/>
      <c r="D24" s="36">
        <f>SUM(D19:D23)</f>
        <v>3618369.1405199999</v>
      </c>
    </row>
    <row r="26" spans="2:6" x14ac:dyDescent="0.25">
      <c r="D26" s="106"/>
    </row>
    <row r="27" spans="2:6" x14ac:dyDescent="0.25">
      <c r="C27" s="86"/>
      <c r="D27" s="22"/>
    </row>
    <row r="28" spans="2:6" x14ac:dyDescent="0.25">
      <c r="D28" s="22"/>
    </row>
    <row r="29" spans="2:6" x14ac:dyDescent="0.25">
      <c r="B29" s="40"/>
      <c r="D29" s="22"/>
    </row>
    <row r="30" spans="2:6" x14ac:dyDescent="0.25">
      <c r="B30" s="40"/>
    </row>
    <row r="31" spans="2:6" ht="15" customHeight="1" x14ac:dyDescent="0.25"/>
  </sheetData>
  <printOptions horizontalCentered="1"/>
  <pageMargins left="0" right="0" top="0.39370078740157483" bottom="0.39370078740157483" header="0.31496062992125984" footer="0.15748031496062992"/>
  <pageSetup paperSize="9" scale="85" orientation="landscape" r:id="rId1"/>
  <headerFooter>
    <oddFooter>&amp;CProposta pressupost 2023 IERMB _ Consell de Govern 09/2022&amp;R1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21"/>
  <sheetViews>
    <sheetView showGridLines="0" zoomScaleNormal="100" workbookViewId="0">
      <selection activeCell="B2" sqref="B2"/>
    </sheetView>
  </sheetViews>
  <sheetFormatPr defaultColWidth="11.42578125" defaultRowHeight="15" x14ac:dyDescent="0.25"/>
  <cols>
    <col min="1" max="1" width="1.85546875" customWidth="1"/>
    <col min="2" max="2" width="10.7109375" customWidth="1"/>
    <col min="3" max="3" width="6.85546875" customWidth="1"/>
    <col min="4" max="4" width="57.42578125" customWidth="1"/>
    <col min="5" max="5" width="33.7109375" customWidth="1"/>
    <col min="6" max="6" width="24.5703125" customWidth="1"/>
    <col min="7" max="7" width="2.7109375" customWidth="1"/>
    <col min="8" max="8" width="19.7109375" customWidth="1"/>
  </cols>
  <sheetData>
    <row r="2" spans="1:10" ht="15.75" thickBot="1" x14ac:dyDescent="0.3"/>
    <row r="3" spans="1:10" s="14" customFormat="1" ht="18" thickBot="1" x14ac:dyDescent="0.35">
      <c r="A3" s="41" t="s">
        <v>101</v>
      </c>
      <c r="B3" s="42"/>
      <c r="C3" s="42"/>
      <c r="D3" s="42"/>
      <c r="E3" s="42"/>
      <c r="F3" s="75">
        <f t="shared" ref="F3" si="0">F7</f>
        <v>611394.98</v>
      </c>
    </row>
    <row r="4" spans="1:10" ht="15.75" thickBot="1" x14ac:dyDescent="0.3"/>
    <row r="5" spans="1:10" s="26" customFormat="1" ht="30.75" thickBot="1" x14ac:dyDescent="0.3">
      <c r="A5" s="43"/>
      <c r="B5" s="25" t="s">
        <v>61</v>
      </c>
      <c r="C5" s="65"/>
      <c r="D5" s="74" t="s">
        <v>3</v>
      </c>
      <c r="E5" s="66"/>
      <c r="F5" s="67" t="s">
        <v>80</v>
      </c>
    </row>
    <row r="6" spans="1:10" x14ac:dyDescent="0.25">
      <c r="B6" s="27"/>
      <c r="C6" s="28"/>
      <c r="D6" s="6"/>
      <c r="E6" s="6"/>
      <c r="F6" s="29"/>
    </row>
    <row r="7" spans="1:10" ht="15.75" thickBot="1" x14ac:dyDescent="0.3">
      <c r="B7" s="45">
        <v>3</v>
      </c>
      <c r="C7" s="46" t="s">
        <v>84</v>
      </c>
      <c r="D7" s="47"/>
      <c r="E7" s="47"/>
      <c r="F7" s="48">
        <f>F9+F8</f>
        <v>611394.98</v>
      </c>
    </row>
    <row r="8" spans="1:10" s="3" customFormat="1" ht="15.75" thickTop="1" x14ac:dyDescent="0.25">
      <c r="B8" s="73">
        <v>36001</v>
      </c>
      <c r="C8" s="11" t="s">
        <v>4</v>
      </c>
      <c r="D8" s="12"/>
      <c r="E8" s="12"/>
      <c r="F8" s="20">
        <v>150</v>
      </c>
    </row>
    <row r="9" spans="1:10" x14ac:dyDescent="0.25">
      <c r="B9" s="70">
        <v>39900</v>
      </c>
      <c r="C9" s="49" t="s">
        <v>86</v>
      </c>
      <c r="D9" s="50"/>
      <c r="E9" s="50"/>
      <c r="F9" s="51">
        <f>SUM(F10:F15)</f>
        <v>611244.98</v>
      </c>
    </row>
    <row r="10" spans="1:10" x14ac:dyDescent="0.25">
      <c r="B10" s="71"/>
      <c r="C10" s="63"/>
      <c r="D10" s="108" t="s">
        <v>70</v>
      </c>
      <c r="E10" s="108" t="s">
        <v>47</v>
      </c>
      <c r="F10" s="118">
        <f>85214+340856</f>
        <v>426070</v>
      </c>
      <c r="G10" s="105"/>
    </row>
    <row r="11" spans="1:10" x14ac:dyDescent="0.25">
      <c r="B11" s="71"/>
      <c r="C11" s="63"/>
      <c r="D11" s="119" t="s">
        <v>121</v>
      </c>
      <c r="E11" s="119" t="s">
        <v>111</v>
      </c>
      <c r="F11" s="118">
        <v>10890</v>
      </c>
      <c r="G11" s="105"/>
    </row>
    <row r="12" spans="1:10" s="2" customFormat="1" x14ac:dyDescent="0.25">
      <c r="B12" s="71"/>
      <c r="C12" s="109"/>
      <c r="D12" s="108" t="s">
        <v>124</v>
      </c>
      <c r="E12" s="119" t="s">
        <v>115</v>
      </c>
      <c r="F12" s="15">
        <v>113808.72</v>
      </c>
      <c r="G12" s="59"/>
    </row>
    <row r="13" spans="1:10" s="62" customFormat="1" x14ac:dyDescent="0.25">
      <c r="B13" s="72"/>
      <c r="C13" s="109"/>
      <c r="D13" s="119" t="s">
        <v>116</v>
      </c>
      <c r="E13" s="119" t="s">
        <v>115</v>
      </c>
      <c r="F13" s="120">
        <v>25000</v>
      </c>
    </row>
    <row r="14" spans="1:10" x14ac:dyDescent="0.25">
      <c r="C14" s="110"/>
      <c r="D14" s="119" t="s">
        <v>125</v>
      </c>
      <c r="E14" s="119" t="s">
        <v>103</v>
      </c>
      <c r="F14" s="118">
        <v>20000</v>
      </c>
      <c r="G14" s="107"/>
      <c r="H14" s="2"/>
      <c r="I14" s="2"/>
      <c r="J14" s="2"/>
    </row>
    <row r="15" spans="1:10" x14ac:dyDescent="0.25">
      <c r="C15" s="110"/>
      <c r="D15" s="119" t="s">
        <v>122</v>
      </c>
      <c r="E15" s="119" t="s">
        <v>123</v>
      </c>
      <c r="F15" s="118">
        <v>15476.26</v>
      </c>
      <c r="G15" s="59"/>
      <c r="H15" s="59"/>
    </row>
    <row r="16" spans="1:10" x14ac:dyDescent="0.25">
      <c r="G16" s="2"/>
      <c r="H16" s="2"/>
    </row>
    <row r="17" spans="6:6" x14ac:dyDescent="0.25">
      <c r="F17" s="22"/>
    </row>
    <row r="18" spans="6:6" x14ac:dyDescent="0.25">
      <c r="F18" s="22"/>
    </row>
    <row r="19" spans="6:6" x14ac:dyDescent="0.25">
      <c r="F19" s="22"/>
    </row>
    <row r="20" spans="6:6" x14ac:dyDescent="0.25">
      <c r="F20" s="22"/>
    </row>
    <row r="21" spans="6:6" x14ac:dyDescent="0.25">
      <c r="F21" s="22"/>
    </row>
  </sheetData>
  <printOptions horizontalCentered="1"/>
  <pageMargins left="0" right="0" top="0.39370078740157483" bottom="0.39370078740157483" header="0.31496062992125984" footer="0.15748031496062992"/>
  <pageSetup paperSize="9" scale="85" orientation="landscape" r:id="rId1"/>
  <headerFooter>
    <oddFooter>&amp;CProposta pressupost 2023 IERMB _ Consell de Govern 09/2022&amp;R2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7"/>
  <sheetViews>
    <sheetView showGridLines="0" zoomScaleNormal="100" workbookViewId="0">
      <selection activeCell="B2" sqref="B2"/>
    </sheetView>
  </sheetViews>
  <sheetFormatPr defaultColWidth="11.42578125" defaultRowHeight="15" x14ac:dyDescent="0.25"/>
  <cols>
    <col min="1" max="1" width="1.85546875" customWidth="1"/>
    <col min="2" max="2" width="10.7109375" customWidth="1"/>
    <col min="3" max="3" width="7.42578125" customWidth="1"/>
    <col min="4" max="4" width="75.7109375" customWidth="1"/>
    <col min="5" max="5" width="5.140625" customWidth="1"/>
    <col min="6" max="6" width="25.7109375" customWidth="1"/>
    <col min="7" max="7" width="11.85546875" bestFit="1" customWidth="1"/>
  </cols>
  <sheetData>
    <row r="1" spans="1:7" x14ac:dyDescent="0.25">
      <c r="A1" s="4"/>
    </row>
    <row r="2" spans="1:7" ht="15.75" customHeight="1" thickBot="1" x14ac:dyDescent="0.3">
      <c r="A2" s="4"/>
    </row>
    <row r="3" spans="1:7" s="14" customFormat="1" ht="18" thickBot="1" x14ac:dyDescent="0.35">
      <c r="A3" s="41" t="s">
        <v>100</v>
      </c>
      <c r="B3" s="42"/>
      <c r="C3" s="42"/>
      <c r="D3" s="42"/>
      <c r="E3" s="42"/>
      <c r="F3" s="75">
        <f>F7</f>
        <v>3006944.16</v>
      </c>
    </row>
    <row r="4" spans="1:7" ht="15.75" thickBot="1" x14ac:dyDescent="0.3">
      <c r="A4" s="4"/>
    </row>
    <row r="5" spans="1:7" s="26" customFormat="1" ht="30.75" thickBot="1" x14ac:dyDescent="0.3">
      <c r="A5" s="43"/>
      <c r="B5" s="25" t="s">
        <v>61</v>
      </c>
      <c r="C5" s="65"/>
      <c r="D5" s="74" t="s">
        <v>3</v>
      </c>
      <c r="E5" s="68"/>
      <c r="F5" s="69" t="s">
        <v>81</v>
      </c>
    </row>
    <row r="6" spans="1:7" x14ac:dyDescent="0.25">
      <c r="A6" s="4"/>
    </row>
    <row r="7" spans="1:7" ht="15.75" thickBot="1" x14ac:dyDescent="0.3">
      <c r="A7" s="4"/>
      <c r="B7" s="45">
        <v>4</v>
      </c>
      <c r="C7" s="46" t="s">
        <v>54</v>
      </c>
      <c r="D7" s="47"/>
      <c r="E7" s="47"/>
      <c r="F7" s="48">
        <f>F8+F10+F13+F15+F19+F23</f>
        <v>3006944.16</v>
      </c>
    </row>
    <row r="8" spans="1:7" ht="15.75" thickTop="1" x14ac:dyDescent="0.25">
      <c r="B8" s="121">
        <v>45080</v>
      </c>
      <c r="C8" s="11" t="s">
        <v>126</v>
      </c>
      <c r="D8" s="12"/>
      <c r="E8" s="12"/>
      <c r="F8" s="20">
        <f>SUM(F9)</f>
        <v>40000</v>
      </c>
    </row>
    <row r="9" spans="1:7" x14ac:dyDescent="0.25">
      <c r="B9" s="122"/>
      <c r="D9" s="123" t="s">
        <v>79</v>
      </c>
      <c r="E9" s="123"/>
      <c r="F9" s="124">
        <v>40000</v>
      </c>
    </row>
    <row r="10" spans="1:7" x14ac:dyDescent="0.25">
      <c r="B10" s="121">
        <v>45100</v>
      </c>
      <c r="C10" s="11" t="s">
        <v>127</v>
      </c>
      <c r="D10" s="12"/>
      <c r="E10" s="12"/>
      <c r="F10" s="20">
        <f>SUM(F11:F12)</f>
        <v>113808.72</v>
      </c>
    </row>
    <row r="11" spans="1:7" x14ac:dyDescent="0.25">
      <c r="B11" s="125"/>
      <c r="D11" s="126" t="s">
        <v>128</v>
      </c>
      <c r="E11" s="126"/>
      <c r="F11" s="127">
        <v>56904.36</v>
      </c>
    </row>
    <row r="12" spans="1:7" x14ac:dyDescent="0.25">
      <c r="B12" s="122"/>
      <c r="D12" s="128" t="s">
        <v>129</v>
      </c>
      <c r="E12" s="128"/>
      <c r="F12" s="124">
        <v>56904.36</v>
      </c>
    </row>
    <row r="13" spans="1:7" x14ac:dyDescent="0.25">
      <c r="B13" s="129">
        <v>45300</v>
      </c>
      <c r="C13" s="13" t="s">
        <v>6</v>
      </c>
      <c r="D13" s="12"/>
      <c r="E13" s="12"/>
      <c r="F13" s="20">
        <f>SUM(F14:F14)</f>
        <v>21423</v>
      </c>
    </row>
    <row r="14" spans="1:7" x14ac:dyDescent="0.25">
      <c r="B14" s="130"/>
      <c r="C14" s="8"/>
      <c r="D14" s="131" t="s">
        <v>49</v>
      </c>
      <c r="E14" s="131"/>
      <c r="F14" s="96">
        <v>21423</v>
      </c>
    </row>
    <row r="15" spans="1:7" x14ac:dyDescent="0.25">
      <c r="B15" s="129">
        <v>46101</v>
      </c>
      <c r="C15" s="13" t="s">
        <v>0</v>
      </c>
      <c r="D15" s="12"/>
      <c r="E15" s="12"/>
      <c r="F15" s="20">
        <f>SUM(F16:F18)</f>
        <v>233808.72</v>
      </c>
    </row>
    <row r="16" spans="1:7" x14ac:dyDescent="0.25">
      <c r="B16" s="132"/>
      <c r="C16" s="133"/>
      <c r="D16" s="116" t="s">
        <v>130</v>
      </c>
      <c r="E16" s="134"/>
      <c r="F16" s="15">
        <v>113808.72</v>
      </c>
      <c r="G16" s="99"/>
    </row>
    <row r="17" spans="2:7" x14ac:dyDescent="0.25">
      <c r="B17" s="132"/>
      <c r="C17" s="133"/>
      <c r="D17" s="108" t="s">
        <v>131</v>
      </c>
      <c r="E17" s="135"/>
      <c r="F17" s="103">
        <v>80000</v>
      </c>
    </row>
    <row r="18" spans="2:7" x14ac:dyDescent="0.25">
      <c r="B18" s="130"/>
      <c r="C18" s="1"/>
      <c r="D18" s="123" t="s">
        <v>79</v>
      </c>
      <c r="E18" s="136"/>
      <c r="F18" s="97">
        <v>40000</v>
      </c>
    </row>
    <row r="19" spans="2:7" x14ac:dyDescent="0.25">
      <c r="B19" s="129">
        <v>46201</v>
      </c>
      <c r="C19" s="13" t="s">
        <v>5</v>
      </c>
      <c r="D19" s="12"/>
      <c r="E19" s="12"/>
      <c r="F19" s="20">
        <f>SUM(F20:F22)</f>
        <v>984095</v>
      </c>
      <c r="G19" s="99"/>
    </row>
    <row r="20" spans="2:7" x14ac:dyDescent="0.25">
      <c r="B20" s="130"/>
      <c r="C20" s="137"/>
      <c r="D20" s="131" t="s">
        <v>48</v>
      </c>
      <c r="E20" s="131"/>
      <c r="F20" s="96">
        <v>73970</v>
      </c>
    </row>
    <row r="21" spans="2:7" x14ac:dyDescent="0.25">
      <c r="B21" s="130"/>
      <c r="C21" s="137"/>
      <c r="D21" s="126" t="s">
        <v>106</v>
      </c>
      <c r="E21" s="119"/>
      <c r="F21" s="96">
        <f>858000+46000</f>
        <v>904000</v>
      </c>
    </row>
    <row r="22" spans="2:7" x14ac:dyDescent="0.25">
      <c r="B22" s="130"/>
      <c r="C22" s="137"/>
      <c r="D22" s="138" t="s">
        <v>76</v>
      </c>
      <c r="E22" s="123"/>
      <c r="F22" s="124">
        <v>6125</v>
      </c>
    </row>
    <row r="23" spans="2:7" x14ac:dyDescent="0.25">
      <c r="B23" s="129">
        <v>46401</v>
      </c>
      <c r="C23" s="13" t="s">
        <v>1</v>
      </c>
      <c r="D23" s="12"/>
      <c r="E23" s="12"/>
      <c r="F23" s="20">
        <f>SUM(F24:F25)</f>
        <v>1613808.72</v>
      </c>
    </row>
    <row r="24" spans="2:7" x14ac:dyDescent="0.25">
      <c r="B24" s="130"/>
      <c r="C24" s="117"/>
      <c r="D24" s="139" t="s">
        <v>102</v>
      </c>
      <c r="E24" s="140"/>
      <c r="F24" s="127">
        <v>1500000</v>
      </c>
    </row>
    <row r="25" spans="2:7" x14ac:dyDescent="0.25">
      <c r="B25" s="130"/>
      <c r="C25" s="1"/>
      <c r="D25" s="141" t="s">
        <v>132</v>
      </c>
      <c r="E25" s="126"/>
      <c r="F25" s="15">
        <v>113808.72</v>
      </c>
    </row>
    <row r="26" spans="2:7" x14ac:dyDescent="0.25">
      <c r="F26" s="22"/>
    </row>
    <row r="27" spans="2:7" x14ac:dyDescent="0.25">
      <c r="F27" s="22"/>
    </row>
  </sheetData>
  <printOptions horizontalCentered="1"/>
  <pageMargins left="0" right="0" top="0.39370078740157483" bottom="0.39370078740157483" header="0.31496062992125984" footer="0.15748031496062992"/>
  <pageSetup paperSize="9" scale="85" orientation="landscape" r:id="rId1"/>
  <headerFooter>
    <oddFooter>&amp;CProposta pressupost 2023 IERMB _ Consell de Govern 09/2022&amp;R3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E9"/>
  <sheetViews>
    <sheetView showGridLines="0" zoomScaleNormal="100" workbookViewId="0">
      <selection activeCell="B2" sqref="B2"/>
    </sheetView>
  </sheetViews>
  <sheetFormatPr defaultColWidth="11.42578125" defaultRowHeight="15" x14ac:dyDescent="0.25"/>
  <cols>
    <col min="1" max="1" width="3.42578125" customWidth="1"/>
    <col min="2" max="2" width="10.7109375" customWidth="1"/>
    <col min="3" max="3" width="8.5703125" customWidth="1"/>
    <col min="4" max="4" width="78.140625" customWidth="1"/>
    <col min="5" max="5" width="25.7109375" customWidth="1"/>
  </cols>
  <sheetData>
    <row r="2" spans="1:5" ht="15.75" thickBot="1" x14ac:dyDescent="0.3"/>
    <row r="3" spans="1:5" s="14" customFormat="1" ht="18" thickBot="1" x14ac:dyDescent="0.35">
      <c r="A3" s="41" t="s">
        <v>62</v>
      </c>
      <c r="B3" s="42"/>
      <c r="C3" s="42"/>
      <c r="D3" s="42"/>
      <c r="E3" s="75">
        <f>E7</f>
        <v>30</v>
      </c>
    </row>
    <row r="4" spans="1:5" ht="15.75" thickBot="1" x14ac:dyDescent="0.3"/>
    <row r="5" spans="1:5" s="26" customFormat="1" ht="30.75" thickBot="1" x14ac:dyDescent="0.3">
      <c r="A5" s="43"/>
      <c r="B5" s="25" t="s">
        <v>61</v>
      </c>
      <c r="C5" s="65"/>
      <c r="D5" s="68" t="s">
        <v>3</v>
      </c>
      <c r="E5" s="69" t="s">
        <v>80</v>
      </c>
    </row>
    <row r="6" spans="1:5" x14ac:dyDescent="0.25">
      <c r="B6" s="27"/>
      <c r="C6" s="28"/>
      <c r="D6" s="6"/>
      <c r="E6" s="53"/>
    </row>
    <row r="7" spans="1:5" ht="15.75" thickBot="1" x14ac:dyDescent="0.3">
      <c r="B7" s="45">
        <v>5</v>
      </c>
      <c r="C7" s="46" t="s">
        <v>55</v>
      </c>
      <c r="D7" s="47"/>
      <c r="E7" s="48">
        <f>E8</f>
        <v>30</v>
      </c>
    </row>
    <row r="8" spans="1:5" s="3" customFormat="1" ht="15.75" thickTop="1" x14ac:dyDescent="0.25">
      <c r="B8" s="70">
        <v>52000</v>
      </c>
      <c r="C8" s="49" t="s">
        <v>87</v>
      </c>
      <c r="D8" s="50"/>
      <c r="E8" s="51">
        <f>E9</f>
        <v>30</v>
      </c>
    </row>
    <row r="9" spans="1:5" s="2" customFormat="1" x14ac:dyDescent="0.25">
      <c r="B9" s="5"/>
      <c r="C9" s="91"/>
      <c r="D9" s="52" t="s">
        <v>87</v>
      </c>
      <c r="E9" s="98">
        <v>30</v>
      </c>
    </row>
  </sheetData>
  <printOptions horizontalCentered="1"/>
  <pageMargins left="0" right="0" top="0.39370078740157483" bottom="0.39370078740157483" header="0.31496062992125984" footer="0.15748031496062992"/>
  <pageSetup paperSize="9" scale="85" orientation="landscape" r:id="rId1"/>
  <headerFooter>
    <oddFooter>&amp;CProposta pressupost 2023 IERMB _ Consell de Govern 09/2022&amp;R4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28"/>
  <sheetViews>
    <sheetView showGridLines="0" zoomScaleNormal="100" workbookViewId="0">
      <selection activeCell="B2" sqref="B2"/>
    </sheetView>
  </sheetViews>
  <sheetFormatPr defaultColWidth="11.42578125" defaultRowHeight="15" x14ac:dyDescent="0.25"/>
  <cols>
    <col min="1" max="1" width="15.7109375" customWidth="1"/>
    <col min="2" max="2" width="10.7109375" customWidth="1"/>
    <col min="3" max="3" width="60.7109375" customWidth="1"/>
    <col min="4" max="4" width="19" customWidth="1"/>
    <col min="5" max="5" width="5.28515625" customWidth="1"/>
    <col min="6" max="6" width="14.85546875" bestFit="1" customWidth="1"/>
  </cols>
  <sheetData>
    <row r="2" spans="1:8" ht="15.75" thickBot="1" x14ac:dyDescent="0.3"/>
    <row r="3" spans="1:8" s="55" customFormat="1" ht="18" thickBot="1" x14ac:dyDescent="0.35">
      <c r="A3" s="41" t="s">
        <v>99</v>
      </c>
      <c r="B3" s="54"/>
      <c r="C3" s="54"/>
      <c r="D3" s="54"/>
      <c r="E3" s="54"/>
      <c r="F3" s="75">
        <f t="shared" ref="F3" si="0">F8</f>
        <v>2735231.45052</v>
      </c>
    </row>
    <row r="5" spans="1:8" ht="15.75" thickBot="1" x14ac:dyDescent="0.3"/>
    <row r="6" spans="1:8" s="44" customFormat="1" ht="30.75" thickBot="1" x14ac:dyDescent="0.3">
      <c r="A6" s="76" t="s">
        <v>63</v>
      </c>
      <c r="B6" s="56" t="s">
        <v>64</v>
      </c>
      <c r="C6" s="79" t="s">
        <v>83</v>
      </c>
      <c r="D6" s="80"/>
      <c r="E6" s="81"/>
      <c r="F6" s="69" t="s">
        <v>80</v>
      </c>
    </row>
    <row r="8" spans="1:8" ht="15.75" thickBot="1" x14ac:dyDescent="0.3">
      <c r="A8" s="57" t="s">
        <v>105</v>
      </c>
      <c r="B8" s="45">
        <v>1</v>
      </c>
      <c r="C8" s="46" t="s">
        <v>85</v>
      </c>
      <c r="D8" s="47"/>
      <c r="E8" s="58"/>
      <c r="F8" s="48">
        <f>SUM(F9:F17)</f>
        <v>2735231.45052</v>
      </c>
    </row>
    <row r="9" spans="1:8" ht="15.75" thickTop="1" x14ac:dyDescent="0.25">
      <c r="A9" s="59" t="s">
        <v>65</v>
      </c>
      <c r="B9" s="77" t="s">
        <v>52</v>
      </c>
      <c r="C9" s="17" t="s">
        <v>53</v>
      </c>
      <c r="D9" s="9"/>
      <c r="E9" s="17"/>
      <c r="F9" s="118">
        <v>68686.37999999999</v>
      </c>
      <c r="G9" s="94">
        <v>0</v>
      </c>
      <c r="H9" s="104"/>
    </row>
    <row r="10" spans="1:8" x14ac:dyDescent="0.25">
      <c r="A10" s="59" t="s">
        <v>82</v>
      </c>
      <c r="B10" s="78" t="s">
        <v>10</v>
      </c>
      <c r="C10" s="16" t="s">
        <v>7</v>
      </c>
      <c r="D10" s="8"/>
      <c r="E10" s="16"/>
      <c r="F10" s="118">
        <v>1125638.3599999999</v>
      </c>
      <c r="G10" s="95"/>
      <c r="H10" s="104"/>
    </row>
    <row r="11" spans="1:8" x14ac:dyDescent="0.25">
      <c r="A11" s="18" t="s">
        <v>66</v>
      </c>
      <c r="B11" s="78" t="s">
        <v>71</v>
      </c>
      <c r="C11" s="19" t="s">
        <v>72</v>
      </c>
      <c r="D11" s="16"/>
      <c r="E11" s="16"/>
      <c r="F11" s="118">
        <v>800114.9800000001</v>
      </c>
      <c r="G11" s="95"/>
      <c r="H11" s="104"/>
    </row>
    <row r="12" spans="1:8" x14ac:dyDescent="0.25">
      <c r="B12" s="78" t="s">
        <v>73</v>
      </c>
      <c r="C12" s="19" t="s">
        <v>69</v>
      </c>
      <c r="D12" s="19"/>
      <c r="E12" s="19"/>
      <c r="F12" s="118">
        <v>0</v>
      </c>
      <c r="G12" s="94"/>
      <c r="H12" s="104"/>
    </row>
    <row r="13" spans="1:8" x14ac:dyDescent="0.25">
      <c r="B13" s="78" t="s">
        <v>107</v>
      </c>
      <c r="C13" s="19" t="s">
        <v>108</v>
      </c>
      <c r="D13" s="19"/>
      <c r="E13" s="19"/>
      <c r="F13" s="118">
        <v>10000</v>
      </c>
      <c r="G13" s="94"/>
      <c r="H13" s="104"/>
    </row>
    <row r="14" spans="1:8" x14ac:dyDescent="0.25">
      <c r="B14" s="78" t="s">
        <v>11</v>
      </c>
      <c r="C14" s="16" t="s">
        <v>2</v>
      </c>
      <c r="D14" s="8"/>
      <c r="E14" s="16"/>
      <c r="F14" s="118">
        <v>648583.33052000008</v>
      </c>
      <c r="G14" s="94"/>
      <c r="H14" s="104"/>
    </row>
    <row r="15" spans="1:8" x14ac:dyDescent="0.25">
      <c r="B15" s="78" t="s">
        <v>12</v>
      </c>
      <c r="C15" s="19" t="s">
        <v>13</v>
      </c>
      <c r="D15" s="8"/>
      <c r="E15" s="19"/>
      <c r="F15" s="118">
        <v>15000</v>
      </c>
      <c r="G15" s="94"/>
      <c r="H15" s="104"/>
    </row>
    <row r="16" spans="1:8" x14ac:dyDescent="0.25">
      <c r="B16" s="84" t="s">
        <v>74</v>
      </c>
      <c r="C16" s="16" t="s">
        <v>75</v>
      </c>
      <c r="D16" s="16"/>
      <c r="E16" s="16"/>
      <c r="F16" s="15">
        <v>67208.399999999994</v>
      </c>
      <c r="G16" s="94"/>
      <c r="H16" s="104"/>
    </row>
    <row r="17" spans="1:7" x14ac:dyDescent="0.25">
      <c r="G17" s="4"/>
    </row>
    <row r="18" spans="1:7" x14ac:dyDescent="0.25">
      <c r="A18" s="2"/>
      <c r="B18" s="82"/>
      <c r="C18" s="2"/>
      <c r="D18" s="2"/>
      <c r="E18" s="2"/>
      <c r="F18" s="2"/>
    </row>
    <row r="19" spans="1:7" ht="21" x14ac:dyDescent="0.35">
      <c r="A19" s="2"/>
      <c r="B19" s="83"/>
      <c r="C19" s="2"/>
      <c r="D19" s="2"/>
      <c r="E19" s="2"/>
      <c r="F19" s="100"/>
    </row>
    <row r="20" spans="1:7" ht="21" x14ac:dyDescent="0.35">
      <c r="A20" s="2"/>
      <c r="B20" s="2"/>
      <c r="C20" s="2"/>
      <c r="D20" s="2"/>
      <c r="E20" s="2"/>
      <c r="F20" s="100"/>
    </row>
    <row r="21" spans="1:7" ht="21" x14ac:dyDescent="0.35">
      <c r="A21" s="2"/>
      <c r="B21" s="2"/>
      <c r="C21" s="2"/>
      <c r="D21" s="2"/>
      <c r="E21" s="2"/>
      <c r="F21" s="100"/>
    </row>
    <row r="22" spans="1:7" ht="21" x14ac:dyDescent="0.35">
      <c r="F22" s="100"/>
    </row>
    <row r="23" spans="1:7" ht="21" x14ac:dyDescent="0.35">
      <c r="F23" s="100"/>
    </row>
    <row r="24" spans="1:7" ht="21" x14ac:dyDescent="0.35">
      <c r="F24" s="100"/>
    </row>
    <row r="25" spans="1:7" ht="21" x14ac:dyDescent="0.35">
      <c r="D25" s="22"/>
      <c r="F25" s="100"/>
    </row>
    <row r="26" spans="1:7" ht="21" x14ac:dyDescent="0.35">
      <c r="F26" s="100"/>
    </row>
    <row r="27" spans="1:7" ht="21" x14ac:dyDescent="0.35">
      <c r="F27" s="100"/>
    </row>
    <row r="28" spans="1:7" x14ac:dyDescent="0.25">
      <c r="F28" s="64"/>
    </row>
  </sheetData>
  <printOptions horizontalCentered="1"/>
  <pageMargins left="0" right="0" top="0.39370078740157483" bottom="0.39370078740157483" header="0.31496062992125984" footer="0.15748031496062992"/>
  <pageSetup paperSize="9" scale="85" orientation="landscape" r:id="rId1"/>
  <headerFooter>
    <oddFooter>&amp;CProposta pressupost 2023 IERMB _ Consell de Govern 09/2022&amp;R5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J34"/>
  <sheetViews>
    <sheetView showGridLines="0" topLeftCell="A4" zoomScaleNormal="100" workbookViewId="0">
      <selection activeCell="B2" sqref="B2"/>
    </sheetView>
  </sheetViews>
  <sheetFormatPr defaultColWidth="11.42578125" defaultRowHeight="15" x14ac:dyDescent="0.25"/>
  <cols>
    <col min="1" max="1" width="15.7109375" customWidth="1"/>
    <col min="2" max="2" width="10.7109375" customWidth="1"/>
    <col min="3" max="3" width="1.7109375" customWidth="1"/>
    <col min="4" max="4" width="60.7109375" customWidth="1"/>
    <col min="5" max="5" width="11.85546875" customWidth="1"/>
    <col min="6" max="6" width="12.85546875" bestFit="1" customWidth="1"/>
  </cols>
  <sheetData>
    <row r="2" spans="1:10" ht="15.75" thickBot="1" x14ac:dyDescent="0.3"/>
    <row r="3" spans="1:10" s="55" customFormat="1" ht="18" thickBot="1" x14ac:dyDescent="0.35">
      <c r="A3" s="41" t="s">
        <v>44</v>
      </c>
      <c r="B3" s="54"/>
      <c r="C3" s="54"/>
      <c r="D3" s="54"/>
      <c r="E3" s="54"/>
      <c r="F3" s="75">
        <f t="shared" ref="F3" si="0">F8</f>
        <v>856207.69</v>
      </c>
    </row>
    <row r="5" spans="1:10" ht="15.75" thickBot="1" x14ac:dyDescent="0.3"/>
    <row r="6" spans="1:10" s="44" customFormat="1" ht="30.75" customHeight="1" thickBot="1" x14ac:dyDescent="0.3">
      <c r="A6" s="76" t="s">
        <v>63</v>
      </c>
      <c r="B6" s="56" t="s">
        <v>64</v>
      </c>
      <c r="C6" s="79"/>
      <c r="D6" s="80" t="s">
        <v>3</v>
      </c>
      <c r="E6" s="81"/>
      <c r="F6" s="69" t="s">
        <v>80</v>
      </c>
    </row>
    <row r="8" spans="1:10" ht="15.75" thickBot="1" x14ac:dyDescent="0.3">
      <c r="A8" s="57" t="s">
        <v>105</v>
      </c>
      <c r="B8" s="45">
        <v>2</v>
      </c>
      <c r="C8" s="60" t="s">
        <v>88</v>
      </c>
      <c r="D8" s="47"/>
      <c r="E8" s="58"/>
      <c r="F8" s="48">
        <f>SUM(F9:F29)</f>
        <v>856207.69</v>
      </c>
    </row>
    <row r="9" spans="1:10" ht="15.75" thickTop="1" x14ac:dyDescent="0.25">
      <c r="A9" s="59" t="s">
        <v>65</v>
      </c>
      <c r="B9" s="78" t="s">
        <v>15</v>
      </c>
      <c r="C9" s="8" t="s">
        <v>89</v>
      </c>
      <c r="D9" s="8"/>
      <c r="E9" s="8"/>
      <c r="F9" s="118">
        <v>50166.879999999997</v>
      </c>
      <c r="G9" s="4"/>
      <c r="H9" s="115"/>
      <c r="I9" s="111"/>
      <c r="J9" s="4"/>
    </row>
    <row r="10" spans="1:10" x14ac:dyDescent="0.25">
      <c r="A10" s="59" t="s">
        <v>82</v>
      </c>
      <c r="B10" s="78" t="s">
        <v>16</v>
      </c>
      <c r="C10" s="8" t="s">
        <v>14</v>
      </c>
      <c r="D10" s="8"/>
      <c r="E10" s="8"/>
      <c r="F10" s="118">
        <v>2000</v>
      </c>
      <c r="G10" s="4"/>
      <c r="H10" s="115"/>
      <c r="I10" s="4"/>
      <c r="J10" s="4"/>
    </row>
    <row r="11" spans="1:10" x14ac:dyDescent="0.25">
      <c r="A11" s="18" t="s">
        <v>66</v>
      </c>
      <c r="B11" s="78" t="s">
        <v>109</v>
      </c>
      <c r="C11" s="8" t="s">
        <v>110</v>
      </c>
      <c r="D11" s="8"/>
      <c r="E11" s="8"/>
      <c r="F11" s="118">
        <v>1250</v>
      </c>
      <c r="G11" s="4"/>
      <c r="H11" s="4"/>
      <c r="I11" s="111"/>
      <c r="J11" s="4"/>
    </row>
    <row r="12" spans="1:10" x14ac:dyDescent="0.25">
      <c r="A12" s="18"/>
      <c r="B12" s="78" t="s">
        <v>117</v>
      </c>
      <c r="C12" s="8" t="s">
        <v>118</v>
      </c>
      <c r="D12" s="8"/>
      <c r="E12" s="8"/>
      <c r="F12" s="118">
        <v>9000</v>
      </c>
      <c r="G12" s="4"/>
      <c r="H12" s="115"/>
      <c r="I12" s="111"/>
      <c r="J12" s="4"/>
    </row>
    <row r="13" spans="1:10" x14ac:dyDescent="0.25">
      <c r="B13" s="78" t="s">
        <v>20</v>
      </c>
      <c r="C13" s="8" t="s">
        <v>19</v>
      </c>
      <c r="D13" s="8"/>
      <c r="E13" s="8"/>
      <c r="F13" s="118">
        <v>10000</v>
      </c>
      <c r="G13" s="4"/>
      <c r="H13" s="115"/>
      <c r="I13" s="111"/>
      <c r="J13" s="4"/>
    </row>
    <row r="14" spans="1:10" x14ac:dyDescent="0.25">
      <c r="B14" s="78" t="s">
        <v>77</v>
      </c>
      <c r="C14" s="8" t="s">
        <v>78</v>
      </c>
      <c r="D14" s="8"/>
      <c r="E14" s="8"/>
      <c r="F14" s="118">
        <v>2500</v>
      </c>
      <c r="G14" s="4"/>
      <c r="H14" s="115"/>
      <c r="I14" s="111"/>
      <c r="J14" s="4"/>
    </row>
    <row r="15" spans="1:10" x14ac:dyDescent="0.25">
      <c r="B15" s="78" t="s">
        <v>17</v>
      </c>
      <c r="C15" s="8" t="s">
        <v>18</v>
      </c>
      <c r="D15" s="8"/>
      <c r="E15" s="8"/>
      <c r="F15" s="118">
        <v>20000</v>
      </c>
      <c r="G15" s="4"/>
      <c r="H15" s="115"/>
      <c r="I15" s="111"/>
      <c r="J15" s="4"/>
    </row>
    <row r="16" spans="1:10" x14ac:dyDescent="0.25">
      <c r="B16" s="78" t="s">
        <v>36</v>
      </c>
      <c r="C16" s="8" t="s">
        <v>90</v>
      </c>
      <c r="D16" s="8"/>
      <c r="E16" s="8"/>
      <c r="F16" s="118">
        <v>7500</v>
      </c>
      <c r="G16" s="4"/>
      <c r="H16" s="115"/>
      <c r="I16" s="111"/>
      <c r="J16" s="4"/>
    </row>
    <row r="17" spans="2:10" x14ac:dyDescent="0.25">
      <c r="B17" s="78" t="s">
        <v>9</v>
      </c>
      <c r="C17" s="7" t="s">
        <v>8</v>
      </c>
      <c r="D17" s="8"/>
      <c r="E17" s="8"/>
      <c r="F17" s="118">
        <v>1250</v>
      </c>
      <c r="G17" s="4"/>
      <c r="H17" s="115"/>
      <c r="I17" s="111"/>
      <c r="J17" s="4"/>
    </row>
    <row r="18" spans="2:10" x14ac:dyDescent="0.25">
      <c r="B18" s="78" t="s">
        <v>21</v>
      </c>
      <c r="C18" s="7" t="s">
        <v>91</v>
      </c>
      <c r="D18" s="8"/>
      <c r="E18" s="8"/>
      <c r="F18" s="118">
        <v>3000</v>
      </c>
      <c r="G18" s="112"/>
      <c r="H18" s="115"/>
      <c r="I18" s="111"/>
      <c r="J18" s="4"/>
    </row>
    <row r="19" spans="2:10" x14ac:dyDescent="0.25">
      <c r="B19" s="78" t="s">
        <v>30</v>
      </c>
      <c r="C19" s="8" t="s">
        <v>31</v>
      </c>
      <c r="D19" s="8"/>
      <c r="E19" s="8"/>
      <c r="F19" s="118">
        <v>18000</v>
      </c>
      <c r="G19" s="4"/>
      <c r="H19" s="115"/>
      <c r="I19" s="111"/>
      <c r="J19" s="4"/>
    </row>
    <row r="20" spans="2:10" x14ac:dyDescent="0.25">
      <c r="B20" s="78" t="s">
        <v>22</v>
      </c>
      <c r="C20" s="7" t="s">
        <v>92</v>
      </c>
      <c r="D20" s="8"/>
      <c r="E20" s="8"/>
      <c r="F20" s="118">
        <v>0</v>
      </c>
      <c r="G20" s="4"/>
      <c r="H20" s="4"/>
      <c r="I20" s="111"/>
      <c r="J20" s="4"/>
    </row>
    <row r="21" spans="2:10" x14ac:dyDescent="0.25">
      <c r="B21" s="78" t="s">
        <v>38</v>
      </c>
      <c r="C21" s="8" t="s">
        <v>37</v>
      </c>
      <c r="D21" s="8"/>
      <c r="E21" s="8"/>
      <c r="F21" s="118">
        <v>6500</v>
      </c>
      <c r="G21" s="4"/>
      <c r="H21" s="115"/>
      <c r="I21" s="111"/>
      <c r="J21" s="4"/>
    </row>
    <row r="22" spans="2:10" x14ac:dyDescent="0.25">
      <c r="B22" s="78" t="s">
        <v>50</v>
      </c>
      <c r="C22" s="8" t="s">
        <v>51</v>
      </c>
      <c r="D22" s="8"/>
      <c r="E22" s="8"/>
      <c r="F22" s="118">
        <v>8279.1299999999992</v>
      </c>
      <c r="G22" s="4"/>
      <c r="H22" s="115"/>
      <c r="I22" s="111"/>
      <c r="J22" s="4"/>
    </row>
    <row r="23" spans="2:10" x14ac:dyDescent="0.25">
      <c r="B23" s="85" t="s">
        <v>23</v>
      </c>
      <c r="C23" s="17" t="s">
        <v>112</v>
      </c>
      <c r="D23" s="8"/>
      <c r="E23" s="17"/>
      <c r="F23" s="118">
        <f>64000+30000+18000+66000+26000+222000+7920+74221.09+3000+750+32000+45000</f>
        <v>588891.09</v>
      </c>
      <c r="G23" s="4"/>
      <c r="H23" s="115"/>
      <c r="I23" s="113"/>
      <c r="J23" s="4"/>
    </row>
    <row r="24" spans="2:10" x14ac:dyDescent="0.25">
      <c r="B24" s="78" t="s">
        <v>26</v>
      </c>
      <c r="C24" s="7" t="s">
        <v>113</v>
      </c>
      <c r="D24" s="8"/>
      <c r="E24" s="8"/>
      <c r="F24" s="118">
        <f>4270.59+3000+3000+36000+22000+20000</f>
        <v>88270.59</v>
      </c>
      <c r="G24" s="4"/>
      <c r="H24" s="115"/>
      <c r="I24" s="111"/>
      <c r="J24" s="4"/>
    </row>
    <row r="25" spans="2:10" x14ac:dyDescent="0.25">
      <c r="B25" s="78" t="s">
        <v>34</v>
      </c>
      <c r="C25" s="8" t="s">
        <v>24</v>
      </c>
      <c r="D25" s="8"/>
      <c r="E25" s="8"/>
      <c r="F25" s="118">
        <v>500</v>
      </c>
      <c r="G25" s="4"/>
      <c r="H25" s="4"/>
      <c r="I25" s="111"/>
      <c r="J25" s="4"/>
    </row>
    <row r="26" spans="2:10" x14ac:dyDescent="0.25">
      <c r="B26" s="78" t="s">
        <v>35</v>
      </c>
      <c r="C26" s="8" t="s">
        <v>25</v>
      </c>
      <c r="D26" s="8"/>
      <c r="E26" s="8"/>
      <c r="F26" s="118">
        <v>3000</v>
      </c>
      <c r="G26" s="4"/>
      <c r="H26" s="4"/>
      <c r="I26" s="111"/>
      <c r="J26" s="4"/>
    </row>
    <row r="27" spans="2:10" x14ac:dyDescent="0.25">
      <c r="B27" s="78" t="s">
        <v>32</v>
      </c>
      <c r="C27" s="8" t="s">
        <v>28</v>
      </c>
      <c r="D27" s="8"/>
      <c r="E27" s="8"/>
      <c r="F27" s="118">
        <v>600</v>
      </c>
      <c r="G27" s="4"/>
      <c r="H27" s="4"/>
      <c r="I27" s="111"/>
      <c r="J27" s="4"/>
    </row>
    <row r="28" spans="2:10" x14ac:dyDescent="0.25">
      <c r="B28" s="78" t="s">
        <v>33</v>
      </c>
      <c r="C28" s="8" t="s">
        <v>29</v>
      </c>
      <c r="D28" s="8"/>
      <c r="E28" s="8"/>
      <c r="F28" s="118">
        <v>4500</v>
      </c>
      <c r="G28" s="4"/>
      <c r="H28" s="115"/>
      <c r="I28" s="111"/>
      <c r="J28" s="4"/>
    </row>
    <row r="29" spans="2:10" x14ac:dyDescent="0.25">
      <c r="B29" s="77" t="s">
        <v>27</v>
      </c>
      <c r="C29" s="9" t="s">
        <v>114</v>
      </c>
      <c r="D29" s="9"/>
      <c r="E29" s="9"/>
      <c r="F29" s="118">
        <f>4000+12000+12000+3000</f>
        <v>31000</v>
      </c>
      <c r="G29" s="4"/>
      <c r="H29" s="115"/>
      <c r="I29" s="114"/>
      <c r="J29" s="4"/>
    </row>
    <row r="30" spans="2:10" x14ac:dyDescent="0.25">
      <c r="G30" s="4"/>
      <c r="H30" s="4"/>
      <c r="I30" s="4"/>
      <c r="J30" s="4"/>
    </row>
    <row r="31" spans="2:10" ht="14.25" customHeight="1" x14ac:dyDescent="0.25"/>
    <row r="32" spans="2:10" ht="15" customHeight="1" x14ac:dyDescent="0.25">
      <c r="B32" s="99"/>
    </row>
    <row r="33" spans="2:4" ht="15" customHeight="1" x14ac:dyDescent="0.25">
      <c r="B33" s="99"/>
    </row>
    <row r="34" spans="2:4" ht="15" customHeight="1" x14ac:dyDescent="0.25">
      <c r="B34" s="99"/>
      <c r="C34" s="93"/>
      <c r="D34" s="93"/>
    </row>
  </sheetData>
  <printOptions horizontalCentered="1"/>
  <pageMargins left="0" right="0" top="0.39370078740157483" bottom="0.39370078740157483" header="0.31496062992125984" footer="0.15748031496062992"/>
  <pageSetup paperSize="9" scale="85" orientation="landscape" r:id="rId1"/>
  <headerFooter>
    <oddFooter>&amp;CProposta pressupost 2023 IERMB _ Consell de Govern 09/2022&amp;R6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I26"/>
  <sheetViews>
    <sheetView showGridLines="0" zoomScaleNormal="100" workbookViewId="0">
      <selection activeCell="B2" sqref="B2"/>
    </sheetView>
  </sheetViews>
  <sheetFormatPr defaultColWidth="11.42578125" defaultRowHeight="15" x14ac:dyDescent="0.25"/>
  <cols>
    <col min="1" max="1" width="15.7109375" customWidth="1"/>
    <col min="2" max="2" width="10.7109375" customWidth="1"/>
    <col min="3" max="3" width="1.28515625" customWidth="1"/>
    <col min="4" max="4" width="60.7109375" customWidth="1"/>
    <col min="5" max="5" width="12.140625" customWidth="1"/>
    <col min="6" max="6" width="13.42578125" customWidth="1"/>
    <col min="7" max="7" width="11.85546875" bestFit="1" customWidth="1"/>
  </cols>
  <sheetData>
    <row r="2" spans="1:7" ht="15.75" thickBot="1" x14ac:dyDescent="0.3"/>
    <row r="3" spans="1:7" s="14" customFormat="1" ht="18" thickBot="1" x14ac:dyDescent="0.35">
      <c r="A3" s="41" t="s">
        <v>45</v>
      </c>
      <c r="B3" s="42"/>
      <c r="C3" s="42"/>
      <c r="D3" s="42"/>
      <c r="E3" s="42"/>
      <c r="F3" s="75">
        <f t="shared" ref="F3" si="0">F8</f>
        <v>430</v>
      </c>
    </row>
    <row r="5" spans="1:7" ht="8.25" customHeight="1" thickBot="1" x14ac:dyDescent="0.3"/>
    <row r="6" spans="1:7" s="44" customFormat="1" ht="30.75" customHeight="1" thickBot="1" x14ac:dyDescent="0.3">
      <c r="A6" s="76" t="s">
        <v>63</v>
      </c>
      <c r="B6" s="56" t="s">
        <v>64</v>
      </c>
      <c r="C6" s="79"/>
      <c r="D6" s="80" t="s">
        <v>3</v>
      </c>
      <c r="E6" s="81"/>
      <c r="F6" s="69" t="s">
        <v>80</v>
      </c>
    </row>
    <row r="8" spans="1:7" ht="15.75" thickBot="1" x14ac:dyDescent="0.3">
      <c r="A8" s="57" t="s">
        <v>105</v>
      </c>
      <c r="B8" s="45">
        <v>3</v>
      </c>
      <c r="C8" s="46" t="s">
        <v>58</v>
      </c>
      <c r="D8" s="47"/>
      <c r="E8" s="58"/>
      <c r="F8" s="48">
        <f>SUM(F9:F12)</f>
        <v>430</v>
      </c>
    </row>
    <row r="9" spans="1:7" ht="15.75" thickTop="1" x14ac:dyDescent="0.25">
      <c r="A9" s="59" t="s">
        <v>65</v>
      </c>
      <c r="B9" s="78" t="s">
        <v>67</v>
      </c>
      <c r="C9" s="8" t="s">
        <v>93</v>
      </c>
      <c r="D9" s="8"/>
      <c r="E9" s="8"/>
      <c r="F9" s="15">
        <f>25+10+15</f>
        <v>50</v>
      </c>
    </row>
    <row r="10" spans="1:7" x14ac:dyDescent="0.25">
      <c r="A10" s="59" t="s">
        <v>82</v>
      </c>
      <c r="B10" s="78">
        <v>35900</v>
      </c>
      <c r="C10" s="8" t="s">
        <v>68</v>
      </c>
      <c r="D10" s="8"/>
      <c r="E10" s="8"/>
      <c r="F10" s="61">
        <f>250+30+100</f>
        <v>380</v>
      </c>
    </row>
    <row r="11" spans="1:7" x14ac:dyDescent="0.25">
      <c r="A11" s="18" t="s">
        <v>66</v>
      </c>
      <c r="B11" s="101"/>
      <c r="C11" s="102"/>
      <c r="D11" s="102"/>
      <c r="E11" s="102"/>
      <c r="F11" s="103"/>
    </row>
    <row r="12" spans="1:7" x14ac:dyDescent="0.25">
      <c r="B12" s="4"/>
      <c r="C12" s="4"/>
      <c r="D12" s="4"/>
      <c r="E12" s="4"/>
      <c r="F12" s="4"/>
    </row>
    <row r="15" spans="1:7" ht="15.75" customHeight="1" thickBot="1" x14ac:dyDescent="0.3"/>
    <row r="16" spans="1:7" ht="18" thickBot="1" x14ac:dyDescent="0.35">
      <c r="A16" s="41" t="s">
        <v>98</v>
      </c>
      <c r="B16" s="42"/>
      <c r="C16" s="42"/>
      <c r="D16" s="42"/>
      <c r="E16" s="42"/>
      <c r="F16" s="75">
        <f t="shared" ref="F16" si="1">F21</f>
        <v>26500</v>
      </c>
      <c r="G16" s="14"/>
    </row>
    <row r="18" spans="1:9" ht="15.75" thickBot="1" x14ac:dyDescent="0.3"/>
    <row r="19" spans="1:9" ht="30.75" thickBot="1" x14ac:dyDescent="0.3">
      <c r="A19" s="76" t="s">
        <v>63</v>
      </c>
      <c r="B19" s="56" t="s">
        <v>64</v>
      </c>
      <c r="C19" s="79"/>
      <c r="D19" s="80" t="s">
        <v>3</v>
      </c>
      <c r="E19" s="81"/>
      <c r="F19" s="69" t="s">
        <v>80</v>
      </c>
      <c r="G19" s="44"/>
    </row>
    <row r="21" spans="1:9" ht="15.75" thickBot="1" x14ac:dyDescent="0.3">
      <c r="A21" s="57" t="s">
        <v>105</v>
      </c>
      <c r="B21" s="45">
        <v>6</v>
      </c>
      <c r="C21" s="46" t="s">
        <v>59</v>
      </c>
      <c r="D21" s="47"/>
      <c r="E21" s="58"/>
      <c r="F21" s="48">
        <f>SUM(F22:F26)</f>
        <v>26500</v>
      </c>
    </row>
    <row r="22" spans="1:9" ht="15.75" thickTop="1" x14ac:dyDescent="0.25">
      <c r="A22" s="57"/>
      <c r="B22" s="78" t="s">
        <v>119</v>
      </c>
      <c r="C22" s="7" t="s">
        <v>120</v>
      </c>
      <c r="D22" s="8"/>
      <c r="E22" s="7"/>
      <c r="F22" s="15">
        <v>500</v>
      </c>
      <c r="G22" s="115"/>
      <c r="H22" s="115"/>
      <c r="I22" s="111"/>
    </row>
    <row r="23" spans="1:9" x14ac:dyDescent="0.25">
      <c r="A23" s="59" t="s">
        <v>65</v>
      </c>
      <c r="B23" s="78" t="s">
        <v>39</v>
      </c>
      <c r="C23" s="7" t="s">
        <v>94</v>
      </c>
      <c r="D23" s="8"/>
      <c r="E23" s="7"/>
      <c r="F23" s="15">
        <v>2000</v>
      </c>
      <c r="G23" s="115"/>
      <c r="H23" s="115"/>
      <c r="I23" s="111"/>
    </row>
    <row r="24" spans="1:9" x14ac:dyDescent="0.25">
      <c r="A24" s="59" t="s">
        <v>82</v>
      </c>
      <c r="B24" s="78" t="s">
        <v>40</v>
      </c>
      <c r="C24" s="8" t="s">
        <v>95</v>
      </c>
      <c r="D24" s="8"/>
      <c r="E24" s="7"/>
      <c r="F24" s="15">
        <v>20000</v>
      </c>
      <c r="G24" s="115"/>
      <c r="H24" s="115"/>
      <c r="I24" s="111"/>
    </row>
    <row r="25" spans="1:9" x14ac:dyDescent="0.25">
      <c r="A25" s="18" t="s">
        <v>66</v>
      </c>
      <c r="B25" s="77" t="s">
        <v>41</v>
      </c>
      <c r="C25" s="9" t="s">
        <v>96</v>
      </c>
      <c r="D25" s="8"/>
      <c r="E25" s="9"/>
      <c r="F25" s="15">
        <v>2000</v>
      </c>
      <c r="G25" s="115"/>
      <c r="H25" s="115"/>
      <c r="I25" s="114"/>
    </row>
    <row r="26" spans="1:9" x14ac:dyDescent="0.25">
      <c r="B26" s="78" t="s">
        <v>42</v>
      </c>
      <c r="C26" s="7" t="s">
        <v>97</v>
      </c>
      <c r="D26" s="8"/>
      <c r="E26" s="7"/>
      <c r="F26" s="15">
        <v>2000</v>
      </c>
    </row>
  </sheetData>
  <printOptions horizontalCentered="1"/>
  <pageMargins left="0" right="0" top="0.39370078740157483" bottom="0.39370078740157483" header="0.31496062992125984" footer="0.15748031496062992"/>
  <pageSetup paperSize="9" scale="85" orientation="landscape" r:id="rId1"/>
  <headerFooter>
    <oddFooter>&amp;CProposta pressupost 2023 IERMB _ Consell de Govern 09/2022&amp;R7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bbe3a3b-e8e0-4c60-85a0-914a76045c4b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26B4F77A253745BEB532A475AA1404" ma:contentTypeVersion="15" ma:contentTypeDescription="Crea un document nou" ma:contentTypeScope="" ma:versionID="00fb4844daa5ac8f436b37597357ced0">
  <xsd:schema xmlns:xsd="http://www.w3.org/2001/XMLSchema" xmlns:xs="http://www.w3.org/2001/XMLSchema" xmlns:p="http://schemas.microsoft.com/office/2006/metadata/properties" xmlns:ns2="8bbe3a3b-e8e0-4c60-85a0-914a76045c4b" xmlns:ns3="977d640c-2baf-417a-bfef-cea2a0cd824b" targetNamespace="http://schemas.microsoft.com/office/2006/metadata/properties" ma:root="true" ma:fieldsID="6e7a84bd30eae1d4671e9404d9d36531" ns2:_="" ns3:_="">
    <xsd:import namespace="8bbe3a3b-e8e0-4c60-85a0-914a76045c4b"/>
    <xsd:import namespace="977d640c-2baf-417a-bfef-cea2a0cd82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be3a3b-e8e0-4c60-85a0-914a76045c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es de la imatge" ma:readOnly="false" ma:fieldId="{5cf76f15-5ced-4ddc-b409-7134ff3c332f}" ma:taxonomyMulti="true" ma:sspId="34c01127-bdf0-454e-9077-a20ba63b60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7d640c-2baf-417a-bfef-cea2a0cd824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AD5DFE-F87B-4D52-973C-8079E4160BB2}">
  <ds:schemaRefs>
    <ds:schemaRef ds:uri="http://schemas.microsoft.com/office/2006/metadata/properties"/>
    <ds:schemaRef ds:uri="http://schemas.microsoft.com/office/infopath/2007/PartnerControls"/>
    <ds:schemaRef ds:uri="8bbe3a3b-e8e0-4c60-85a0-914a76045c4b"/>
  </ds:schemaRefs>
</ds:datastoreItem>
</file>

<file path=customXml/itemProps2.xml><?xml version="1.0" encoding="utf-8"?>
<ds:datastoreItem xmlns:ds="http://schemas.openxmlformats.org/officeDocument/2006/customXml" ds:itemID="{F0E4FC4E-2A40-449B-80F6-DE931AB2A4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6C17513-126A-42F4-97C5-056C109484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be3a3b-e8e0-4c60-85a0-914a76045c4b"/>
    <ds:schemaRef ds:uri="977d640c-2baf-417a-bfef-cea2a0cd82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7</vt:i4>
      </vt:variant>
    </vt:vector>
  </HeadingPairs>
  <TitlesOfParts>
    <vt:vector size="7" baseType="lpstr">
      <vt:lpstr>Resum</vt:lpstr>
      <vt:lpstr>Cap. 3 Ing. vendes</vt:lpstr>
      <vt:lpstr>Cap. 4 Ing. Transf.corrents</vt:lpstr>
      <vt:lpstr>Cap. 5 Ing. pat</vt:lpstr>
      <vt:lpstr>Cap. 1 Desp. Personal</vt:lpstr>
      <vt:lpstr>Cap. 2 Desp.Corrents</vt:lpstr>
      <vt:lpstr>Cap. 3-6 Df,Inv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Migoya Martinez</dc:creator>
  <cp:lastModifiedBy>María Reyes Ramírez Gómez</cp:lastModifiedBy>
  <cp:lastPrinted>2022-07-18T16:41:14Z</cp:lastPrinted>
  <dcterms:created xsi:type="dcterms:W3CDTF">2011-11-15T15:44:37Z</dcterms:created>
  <dcterms:modified xsi:type="dcterms:W3CDTF">2022-11-21T11:39:35Z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0x010100FB26B4F77A253745BEB532A475AA1404</vt:lpwstr>
  </property>
  <property fmtid="{D5CDD505-2E9C-101B-9397-08002B2CF9AE}" pid="3" name="MediaServiceImageTags">
    <vt:lpwstr/>
  </property>
</Properties>
</file>