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3/Febrer/"/>
    </mc:Choice>
  </mc:AlternateContent>
  <xr:revisionPtr revIDLastSave="35" documentId="8_{B6B396F2-AFBB-45EA-8E00-4AB1F5D51E91}" xr6:coauthVersionLast="47" xr6:coauthVersionMax="47" xr10:uidLastSave="{EE1704DB-8638-469C-9F22-F8BFDD1ABBF4}"/>
  <bookViews>
    <workbookView xWindow="-120" yWindow="-120" windowWidth="29040" windowHeight="15840" xr2:uid="{00000000-000D-0000-FFFF-FFFF00000000}"/>
  </bookViews>
  <sheets>
    <sheet name="Taula Retributiva 202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3" l="1"/>
  <c r="I35" i="13" s="1"/>
  <c r="F35" i="13"/>
  <c r="G35" i="13" s="1"/>
  <c r="E35" i="13"/>
  <c r="H34" i="13"/>
  <c r="I34" i="13" s="1"/>
  <c r="F34" i="13"/>
  <c r="G34" i="13" s="1"/>
  <c r="E34" i="13"/>
  <c r="H33" i="13"/>
  <c r="I33" i="13" s="1"/>
  <c r="F33" i="13"/>
  <c r="G33" i="13" s="1"/>
  <c r="E33" i="13"/>
  <c r="H31" i="13"/>
  <c r="I31" i="13" s="1"/>
  <c r="F31" i="13"/>
  <c r="G31" i="13" s="1"/>
  <c r="E31" i="13"/>
  <c r="H30" i="13"/>
  <c r="I30" i="13" s="1"/>
  <c r="F30" i="13"/>
  <c r="G30" i="13" s="1"/>
  <c r="E30" i="13"/>
  <c r="H29" i="13"/>
  <c r="I29" i="13" s="1"/>
  <c r="F29" i="13"/>
  <c r="G29" i="13" s="1"/>
  <c r="E29" i="13"/>
  <c r="H27" i="13"/>
  <c r="I27" i="13" s="1"/>
  <c r="F27" i="13"/>
  <c r="G27" i="13" s="1"/>
  <c r="E27" i="13"/>
  <c r="H26" i="13"/>
  <c r="I26" i="13" s="1"/>
  <c r="F26" i="13"/>
  <c r="G26" i="13" s="1"/>
  <c r="E26" i="13"/>
  <c r="H25" i="13"/>
  <c r="I25" i="13" s="1"/>
  <c r="F25" i="13"/>
  <c r="G25" i="13" s="1"/>
  <c r="E25" i="13"/>
  <c r="H23" i="13"/>
  <c r="I23" i="13" s="1"/>
  <c r="G23" i="13"/>
  <c r="F23" i="13"/>
  <c r="E23" i="13"/>
  <c r="H22" i="13"/>
  <c r="I22" i="13" s="1"/>
  <c r="F22" i="13"/>
  <c r="G22" i="13" s="1"/>
  <c r="E22" i="13"/>
  <c r="H21" i="13"/>
  <c r="I21" i="13" s="1"/>
  <c r="G21" i="13"/>
  <c r="F21" i="13"/>
  <c r="E21" i="13"/>
  <c r="H20" i="13"/>
  <c r="I20" i="13" s="1"/>
  <c r="F20" i="13"/>
  <c r="G20" i="13" s="1"/>
  <c r="E20" i="13"/>
  <c r="H19" i="13"/>
  <c r="I19" i="13" s="1"/>
  <c r="G19" i="13"/>
  <c r="F19" i="13"/>
  <c r="E19" i="13"/>
  <c r="H17" i="13"/>
  <c r="I17" i="13" s="1"/>
  <c r="F17" i="13"/>
  <c r="G17" i="13" s="1"/>
  <c r="E17" i="13"/>
  <c r="J25" i="13" l="1"/>
  <c r="J30" i="13"/>
  <c r="J35" i="13"/>
  <c r="J20" i="13"/>
  <c r="J19" i="13"/>
  <c r="J23" i="13"/>
  <c r="J29" i="13"/>
  <c r="J34" i="13"/>
  <c r="J21" i="13"/>
  <c r="J26" i="13"/>
  <c r="J31" i="13"/>
  <c r="J17" i="13"/>
  <c r="J22" i="13"/>
  <c r="J27" i="13"/>
  <c r="J33" i="13"/>
</calcChain>
</file>

<file path=xl/sharedStrings.xml><?xml version="1.0" encoding="utf-8"?>
<sst xmlns="http://schemas.openxmlformats.org/spreadsheetml/2006/main" count="38" uniqueCount="30">
  <si>
    <t>DESCRIPCIÓ</t>
  </si>
  <si>
    <t>SALARI BASE</t>
  </si>
  <si>
    <t>RESPONSABILITAT</t>
  </si>
  <si>
    <t>Grup 1. Tècnics/ques superiors</t>
  </si>
  <si>
    <t xml:space="preserve">Personal amb titulació universitària superior o amb capacitat suficientment provada en el concurs de cobertura de plaça vacant, si ho permet la relació de llocs de treball. </t>
  </si>
  <si>
    <t>Grup 2: Tècnics/ques mitjans/es</t>
  </si>
  <si>
    <t xml:space="preserve">Personal amb titulació universitària de grau mitjà o amb capacitat suficientment provada en el concurs de cobertura de la plaça vacant, si ho permet la relació de llocs de treball. </t>
  </si>
  <si>
    <t>Grup 3: Tècnics/ques auxiliars</t>
  </si>
  <si>
    <t xml:space="preserve">Personal tècnic amb formació professional de grau superior o una titulació equivalent o amb capacitat provada en relació amb el lloc de treball. </t>
  </si>
  <si>
    <t>Grup 4: Auxiliars tècnics/ques i auxiliars administratius/ves</t>
  </si>
  <si>
    <t xml:space="preserve">Personal especialitzat amb formació professional de grau mitjà o una titulació equivalent o capacitat provada en relació amb el lloc de treball. </t>
  </si>
  <si>
    <t>GRUP PROFESSIONAL</t>
  </si>
  <si>
    <t>TOTAL</t>
  </si>
  <si>
    <t xml:space="preserve">NIVELL PROFESSIONAL </t>
  </si>
  <si>
    <t>INSTITUT D'ESTUDIS REGIONALS I METROPOLITANS DE BARCELONA</t>
  </si>
  <si>
    <t>Càrrecs directius</t>
  </si>
  <si>
    <t xml:space="preserve">COMPLEMENTS </t>
  </si>
  <si>
    <t>Gerent</t>
  </si>
  <si>
    <t>Investigador/a - tècnic/a Sènior</t>
  </si>
  <si>
    <t>Investigador/a - tècnic/a General</t>
  </si>
  <si>
    <t>Investigador/a - tècnic/a Junior</t>
  </si>
  <si>
    <t>Tècnic/a Sènior</t>
  </si>
  <si>
    <t>Tècnic/a General</t>
  </si>
  <si>
    <t>Tècnic/a Junior</t>
  </si>
  <si>
    <t>CÀRREC/LLOC DE TREBALL</t>
  </si>
  <si>
    <t>RETRIBUCIÓ BRUTA ANUAL DEL PERSONAL</t>
  </si>
  <si>
    <t>Alts càrrecs i personal directiu i eventual</t>
  </si>
  <si>
    <t>MENSUAL</t>
  </si>
  <si>
    <t>Cap d'Àrea/Unitat</t>
  </si>
  <si>
    <t>Responsable d'Àrea/Servei/Unitat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</si>
</sst>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3]_-;\-* #,##0.00\ [$€-403]_-;_-* &quot;-&quot;??\ [$€-403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5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11" xfId="0" applyBorder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justify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9" fontId="0" fillId="0" borderId="0" xfId="0" applyNumberFormat="1" applyBorder="1" applyAlignment="1">
      <alignment horizontal="right"/>
    </xf>
    <xf numFmtId="164" fontId="0" fillId="0" borderId="5" xfId="0" applyNumberFormat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5" fillId="3" borderId="6" xfId="0" applyNumberFormat="1" applyFont="1" applyFill="1" applyBorder="1" applyAlignment="1">
      <alignment horizontal="right" vertical="center"/>
    </xf>
    <xf numFmtId="164" fontId="5" fillId="3" borderId="9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justify" vertic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0</xdr:row>
      <xdr:rowOff>142875</xdr:rowOff>
    </xdr:from>
    <xdr:to>
      <xdr:col>9</xdr:col>
      <xdr:colOff>752475</xdr:colOff>
      <xdr:row>5</xdr:row>
      <xdr:rowOff>44450</xdr:rowOff>
    </xdr:to>
    <xdr:pic>
      <xdr:nvPicPr>
        <xdr:cNvPr id="2" name="2 Imagen" descr="Logo IERMB">
          <a:extLst>
            <a:ext uri="{FF2B5EF4-FFF2-40B4-BE49-F238E27FC236}">
              <a16:creationId xmlns:a16="http://schemas.microsoft.com/office/drawing/2014/main" id="{5870025B-27C6-45AA-A13A-4F93065D89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7275" y="142875"/>
          <a:ext cx="1504950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C2AD-AEC5-4817-920B-A2039F4EF030}">
  <sheetPr>
    <pageSetUpPr fitToPage="1"/>
  </sheetPr>
  <dimension ref="A8:K36"/>
  <sheetViews>
    <sheetView tabSelected="1" workbookViewId="0">
      <selection activeCell="A9" sqref="A9:J9"/>
    </sheetView>
  </sheetViews>
  <sheetFormatPr defaultColWidth="11.42578125" defaultRowHeight="15" x14ac:dyDescent="0.25"/>
  <cols>
    <col min="1" max="1" width="29.85546875" customWidth="1"/>
    <col min="2" max="2" width="51.5703125" customWidth="1"/>
    <col min="3" max="3" width="31.7109375" customWidth="1"/>
    <col min="4" max="4" width="12.5703125" customWidth="1"/>
    <col min="5" max="10" width="14.5703125" customWidth="1"/>
    <col min="11" max="11" width="12" bestFit="1" customWidth="1"/>
  </cols>
  <sheetData>
    <row r="8" spans="1:10" x14ac:dyDescent="0.25">
      <c r="A8" s="34" t="s">
        <v>25</v>
      </c>
      <c r="B8" s="34"/>
      <c r="C8" s="34"/>
      <c r="D8" s="34"/>
      <c r="E8" s="34"/>
      <c r="F8" s="34"/>
      <c r="G8" s="34"/>
      <c r="H8" s="34"/>
      <c r="I8" s="34"/>
      <c r="J8" s="34"/>
    </row>
    <row r="9" spans="1:10" x14ac:dyDescent="0.25">
      <c r="A9" s="34">
        <v>2023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5" customHeight="1" x14ac:dyDescent="0.25">
      <c r="A10" s="35" t="s">
        <v>14</v>
      </c>
      <c r="B10" s="35"/>
      <c r="C10" s="35"/>
      <c r="D10" s="35"/>
      <c r="E10" s="35"/>
      <c r="F10" s="35"/>
      <c r="G10" s="35"/>
      <c r="H10" s="35"/>
      <c r="I10" s="35"/>
      <c r="J10" s="35"/>
    </row>
    <row r="13" spans="1:10" ht="15" customHeight="1" x14ac:dyDescent="0.25">
      <c r="G13" s="36" t="s">
        <v>16</v>
      </c>
      <c r="H13" s="37"/>
      <c r="I13" s="38"/>
      <c r="J13" s="6"/>
    </row>
    <row r="14" spans="1:10" ht="25.5" x14ac:dyDescent="0.25">
      <c r="A14" s="5" t="s">
        <v>11</v>
      </c>
      <c r="B14" s="5" t="s">
        <v>0</v>
      </c>
      <c r="C14" s="5" t="s">
        <v>24</v>
      </c>
      <c r="D14" s="14" t="s">
        <v>27</v>
      </c>
      <c r="E14" s="14" t="s">
        <v>1</v>
      </c>
      <c r="F14" s="14" t="s">
        <v>27</v>
      </c>
      <c r="G14" s="14" t="s">
        <v>13</v>
      </c>
      <c r="H14" s="14" t="s">
        <v>27</v>
      </c>
      <c r="I14" s="14" t="s">
        <v>2</v>
      </c>
      <c r="J14" s="14" t="s">
        <v>12</v>
      </c>
    </row>
    <row r="15" spans="1:10" ht="14.45" customHeight="1" x14ac:dyDescent="0.25">
      <c r="A15" s="7"/>
      <c r="B15" s="7"/>
      <c r="C15" s="9"/>
      <c r="D15" s="15"/>
      <c r="E15" s="15"/>
      <c r="F15" s="15"/>
      <c r="G15" s="15"/>
      <c r="H15" s="15"/>
      <c r="I15" s="15"/>
      <c r="J15" s="15"/>
    </row>
    <row r="16" spans="1:10" x14ac:dyDescent="0.25">
      <c r="A16" s="1"/>
      <c r="B16" s="1"/>
      <c r="C16" s="1"/>
      <c r="D16" s="16"/>
      <c r="E16" s="16"/>
      <c r="F16" s="16"/>
      <c r="G16" s="16"/>
      <c r="H16" s="16"/>
      <c r="I16" s="16"/>
      <c r="J16" s="16"/>
    </row>
    <row r="17" spans="1:11" ht="24" customHeight="1" x14ac:dyDescent="0.25">
      <c r="A17" s="10" t="s">
        <v>15</v>
      </c>
      <c r="B17" s="21" t="s">
        <v>26</v>
      </c>
      <c r="C17" s="20" t="s">
        <v>17</v>
      </c>
      <c r="D17" s="22">
        <v>1717.12</v>
      </c>
      <c r="E17" s="22">
        <f>D17*14</f>
        <v>24039.68</v>
      </c>
      <c r="F17" s="22">
        <f>ROUND(D17*30%,2)</f>
        <v>515.14</v>
      </c>
      <c r="G17" s="22">
        <f>ROUND(F17*14,2)</f>
        <v>7211.96</v>
      </c>
      <c r="H17" s="22">
        <f>ROUND(D17*125%,2)</f>
        <v>2146.4</v>
      </c>
      <c r="I17" s="22">
        <f>ROUND(H17*14,2)</f>
        <v>30049.599999999999</v>
      </c>
      <c r="J17" s="28">
        <f>(E17+G17+I17)</f>
        <v>61301.24</v>
      </c>
      <c r="K17" s="29"/>
    </row>
    <row r="18" spans="1:11" ht="9" customHeight="1" x14ac:dyDescent="0.25">
      <c r="A18" s="8"/>
      <c r="B18" s="8"/>
      <c r="C18" s="11"/>
      <c r="D18" s="23"/>
      <c r="E18" s="23"/>
      <c r="F18" s="23"/>
      <c r="G18" s="23"/>
      <c r="H18" s="23"/>
      <c r="I18" s="23"/>
      <c r="J18" s="23"/>
    </row>
    <row r="19" spans="1:11" ht="20.100000000000001" customHeight="1" x14ac:dyDescent="0.25">
      <c r="A19" s="39" t="s">
        <v>3</v>
      </c>
      <c r="B19" s="42" t="s">
        <v>4</v>
      </c>
      <c r="C19" s="2" t="s">
        <v>28</v>
      </c>
      <c r="D19" s="24">
        <v>1717.12</v>
      </c>
      <c r="E19" s="24">
        <f t="shared" ref="E19:E35" si="0">D19*14</f>
        <v>24039.68</v>
      </c>
      <c r="F19" s="24">
        <f t="shared" ref="F19:F21" si="1">ROUND(D19*30%,2)</f>
        <v>515.14</v>
      </c>
      <c r="G19" s="24">
        <f t="shared" ref="G19:G23" si="2">ROUND(F19*14,2)</f>
        <v>7211.96</v>
      </c>
      <c r="H19" s="24">
        <f>ROUND(D19*60%,2)</f>
        <v>1030.27</v>
      </c>
      <c r="I19" s="24">
        <f t="shared" ref="I19:I23" si="3">ROUND(H19*14,2)</f>
        <v>14423.78</v>
      </c>
      <c r="J19" s="30">
        <f t="shared" ref="J19:J23" si="4">(E19+G19+I19)</f>
        <v>45675.42</v>
      </c>
      <c r="K19" s="29"/>
    </row>
    <row r="20" spans="1:11" ht="22.5" customHeight="1" x14ac:dyDescent="0.25">
      <c r="A20" s="40"/>
      <c r="B20" s="43"/>
      <c r="C20" s="3" t="s">
        <v>29</v>
      </c>
      <c r="D20" s="25">
        <v>1717.12</v>
      </c>
      <c r="E20" s="25">
        <f t="shared" si="0"/>
        <v>24039.68</v>
      </c>
      <c r="F20" s="25">
        <f>ROUND(D20*30%,2)</f>
        <v>515.14</v>
      </c>
      <c r="G20" s="25">
        <f t="shared" si="2"/>
        <v>7211.96</v>
      </c>
      <c r="H20" s="25">
        <f>ROUND(D20*20%,2)</f>
        <v>343.42</v>
      </c>
      <c r="I20" s="25">
        <f t="shared" si="3"/>
        <v>4807.88</v>
      </c>
      <c r="J20" s="31">
        <f t="shared" si="4"/>
        <v>36059.519999999997</v>
      </c>
      <c r="K20" s="29"/>
    </row>
    <row r="21" spans="1:11" ht="20.25" customHeight="1" x14ac:dyDescent="0.25">
      <c r="A21" s="40"/>
      <c r="B21" s="43"/>
      <c r="C21" s="3" t="s">
        <v>18</v>
      </c>
      <c r="D21" s="25">
        <v>1717.12</v>
      </c>
      <c r="E21" s="25">
        <f t="shared" si="0"/>
        <v>24039.68</v>
      </c>
      <c r="F21" s="25">
        <f t="shared" si="1"/>
        <v>515.14</v>
      </c>
      <c r="G21" s="25">
        <f t="shared" si="2"/>
        <v>7211.96</v>
      </c>
      <c r="H21" s="25">
        <f>ROUND(D21*10%,2)</f>
        <v>171.71</v>
      </c>
      <c r="I21" s="25">
        <f t="shared" si="3"/>
        <v>2403.94</v>
      </c>
      <c r="J21" s="31">
        <f t="shared" si="4"/>
        <v>33655.58</v>
      </c>
      <c r="K21" s="29"/>
    </row>
    <row r="22" spans="1:11" ht="20.25" customHeight="1" x14ac:dyDescent="0.25">
      <c r="A22" s="40"/>
      <c r="B22" s="43"/>
      <c r="C22" s="3" t="s">
        <v>19</v>
      </c>
      <c r="D22" s="25">
        <v>1717.12</v>
      </c>
      <c r="E22" s="25">
        <f t="shared" si="0"/>
        <v>24039.68</v>
      </c>
      <c r="F22" s="25">
        <f>ROUND(D22*20%,2)</f>
        <v>343.42</v>
      </c>
      <c r="G22" s="25">
        <f t="shared" si="2"/>
        <v>4807.88</v>
      </c>
      <c r="H22" s="25">
        <f>ROUND(D22*10%,2)</f>
        <v>171.71</v>
      </c>
      <c r="I22" s="25">
        <f t="shared" si="3"/>
        <v>2403.94</v>
      </c>
      <c r="J22" s="31">
        <f t="shared" si="4"/>
        <v>31251.5</v>
      </c>
      <c r="K22" s="29"/>
    </row>
    <row r="23" spans="1:11" ht="20.25" customHeight="1" x14ac:dyDescent="0.25">
      <c r="A23" s="41"/>
      <c r="B23" s="44"/>
      <c r="C23" s="4" t="s">
        <v>20</v>
      </c>
      <c r="D23" s="25">
        <v>1717.12</v>
      </c>
      <c r="E23" s="26">
        <f t="shared" si="0"/>
        <v>24039.68</v>
      </c>
      <c r="F23" s="26">
        <f>ROUND(D23*10%,2)</f>
        <v>171.71</v>
      </c>
      <c r="G23" s="26">
        <f t="shared" si="2"/>
        <v>2403.94</v>
      </c>
      <c r="H23" s="26">
        <f>ROUND(D23*5%,2)</f>
        <v>85.86</v>
      </c>
      <c r="I23" s="26">
        <f t="shared" si="3"/>
        <v>1202.04</v>
      </c>
      <c r="J23" s="32">
        <f t="shared" si="4"/>
        <v>27645.66</v>
      </c>
      <c r="K23" s="29"/>
    </row>
    <row r="24" spans="1:11" ht="6.75" customHeight="1" x14ac:dyDescent="0.25">
      <c r="A24" s="8"/>
      <c r="B24" s="12"/>
      <c r="C24" s="13"/>
      <c r="D24" s="27"/>
      <c r="E24" s="27"/>
      <c r="F24" s="27"/>
      <c r="G24" s="27"/>
      <c r="H24" s="27"/>
      <c r="I24" s="27"/>
      <c r="J24" s="27"/>
      <c r="K24" s="29"/>
    </row>
    <row r="25" spans="1:11" ht="21.75" customHeight="1" x14ac:dyDescent="0.25">
      <c r="A25" s="45" t="s">
        <v>5</v>
      </c>
      <c r="B25" s="48" t="s">
        <v>6</v>
      </c>
      <c r="C25" s="2" t="s">
        <v>18</v>
      </c>
      <c r="D25" s="24">
        <v>1403.72</v>
      </c>
      <c r="E25" s="24">
        <f>D25*14</f>
        <v>19652.080000000002</v>
      </c>
      <c r="F25" s="24">
        <f t="shared" ref="F25:F29" si="5">ROUND(D25*30%,2)</f>
        <v>421.12</v>
      </c>
      <c r="G25" s="24">
        <f t="shared" ref="G25:G27" si="6">ROUND(F25*14,2)</f>
        <v>5895.68</v>
      </c>
      <c r="H25" s="24">
        <f>ROUND(D25*20%,2)</f>
        <v>280.74</v>
      </c>
      <c r="I25" s="24">
        <f t="shared" ref="I25:I27" si="7">ROUND(H25*14,2)</f>
        <v>3930.36</v>
      </c>
      <c r="J25" s="30">
        <f t="shared" ref="J25:J27" si="8">(E25+G25+I25)</f>
        <v>29478.120000000003</v>
      </c>
      <c r="K25" s="29"/>
    </row>
    <row r="26" spans="1:11" ht="24" customHeight="1" x14ac:dyDescent="0.25">
      <c r="A26" s="46"/>
      <c r="B26" s="49"/>
      <c r="C26" s="3" t="s">
        <v>19</v>
      </c>
      <c r="D26" s="24">
        <v>1403.72</v>
      </c>
      <c r="E26" s="25">
        <f t="shared" si="0"/>
        <v>19652.080000000002</v>
      </c>
      <c r="F26" s="25">
        <f>ROUND(D26*20%,2)</f>
        <v>280.74</v>
      </c>
      <c r="G26" s="25">
        <f t="shared" si="6"/>
        <v>3930.36</v>
      </c>
      <c r="H26" s="25">
        <f>ROUND(D26*10%,2)</f>
        <v>140.37</v>
      </c>
      <c r="I26" s="25">
        <f>ROUND(H26*14,2)</f>
        <v>1965.18</v>
      </c>
      <c r="J26" s="31">
        <f t="shared" si="8"/>
        <v>25547.620000000003</v>
      </c>
      <c r="K26" s="29"/>
    </row>
    <row r="27" spans="1:11" ht="20.25" customHeight="1" x14ac:dyDescent="0.25">
      <c r="A27" s="47"/>
      <c r="B27" s="50"/>
      <c r="C27" s="4" t="s">
        <v>20</v>
      </c>
      <c r="D27" s="24">
        <v>1403.72</v>
      </c>
      <c r="E27" s="26">
        <f t="shared" si="0"/>
        <v>19652.080000000002</v>
      </c>
      <c r="F27" s="26">
        <f>ROUND(D27*10%,2)</f>
        <v>140.37</v>
      </c>
      <c r="G27" s="26">
        <f t="shared" si="6"/>
        <v>1965.18</v>
      </c>
      <c r="H27" s="26">
        <f>ROUND(D27*5%,2)</f>
        <v>70.19</v>
      </c>
      <c r="I27" s="26">
        <f t="shared" si="7"/>
        <v>982.66</v>
      </c>
      <c r="J27" s="32">
        <f t="shared" si="8"/>
        <v>22599.920000000002</v>
      </c>
      <c r="K27" s="29"/>
    </row>
    <row r="28" spans="1:11" ht="7.5" customHeight="1" x14ac:dyDescent="0.25">
      <c r="A28" s="13"/>
      <c r="B28" s="13"/>
      <c r="C28" s="13"/>
      <c r="D28" s="27"/>
      <c r="E28" s="27"/>
      <c r="F28" s="27"/>
      <c r="G28" s="27"/>
      <c r="H28" s="27"/>
      <c r="I28" s="27"/>
      <c r="J28" s="27"/>
      <c r="K28" s="29"/>
    </row>
    <row r="29" spans="1:11" ht="21" customHeight="1" x14ac:dyDescent="0.25">
      <c r="A29" s="39" t="s">
        <v>7</v>
      </c>
      <c r="B29" s="48" t="s">
        <v>8</v>
      </c>
      <c r="C29" s="2" t="s">
        <v>21</v>
      </c>
      <c r="D29" s="24">
        <v>1213.22</v>
      </c>
      <c r="E29" s="24">
        <f t="shared" si="0"/>
        <v>16985.080000000002</v>
      </c>
      <c r="F29" s="24">
        <f t="shared" si="5"/>
        <v>363.97</v>
      </c>
      <c r="G29" s="24">
        <f t="shared" ref="G29:G31" si="9">ROUND(F29*14,2)</f>
        <v>5095.58</v>
      </c>
      <c r="H29" s="24">
        <f>ROUND(D29*20%,2)</f>
        <v>242.64</v>
      </c>
      <c r="I29" s="24">
        <f t="shared" ref="I29:I31" si="10">ROUND(H29*14,2)</f>
        <v>3396.96</v>
      </c>
      <c r="J29" s="30">
        <f t="shared" ref="J29:J31" si="11">(E29+G29+I29)</f>
        <v>25477.620000000003</v>
      </c>
      <c r="K29" s="29"/>
    </row>
    <row r="30" spans="1:11" ht="21" customHeight="1" x14ac:dyDescent="0.25">
      <c r="A30" s="40"/>
      <c r="B30" s="49"/>
      <c r="C30" s="3" t="s">
        <v>22</v>
      </c>
      <c r="D30" s="24">
        <v>1213.22</v>
      </c>
      <c r="E30" s="25">
        <f t="shared" si="0"/>
        <v>16985.080000000002</v>
      </c>
      <c r="F30" s="25">
        <f>ROUND(D30*20%,2)</f>
        <v>242.64</v>
      </c>
      <c r="G30" s="25">
        <f t="shared" si="9"/>
        <v>3396.96</v>
      </c>
      <c r="H30" s="25">
        <f>ROUND(D30*10%,2)</f>
        <v>121.32</v>
      </c>
      <c r="I30" s="25">
        <f t="shared" si="10"/>
        <v>1698.48</v>
      </c>
      <c r="J30" s="31">
        <f t="shared" si="11"/>
        <v>22080.52</v>
      </c>
      <c r="K30" s="29"/>
    </row>
    <row r="31" spans="1:11" ht="21" customHeight="1" x14ac:dyDescent="0.25">
      <c r="A31" s="41"/>
      <c r="B31" s="50"/>
      <c r="C31" s="4" t="s">
        <v>23</v>
      </c>
      <c r="D31" s="24">
        <v>1213.22</v>
      </c>
      <c r="E31" s="26">
        <f t="shared" si="0"/>
        <v>16985.080000000002</v>
      </c>
      <c r="F31" s="26">
        <f>ROUND(D31*10%,2)</f>
        <v>121.32</v>
      </c>
      <c r="G31" s="26">
        <f t="shared" si="9"/>
        <v>1698.48</v>
      </c>
      <c r="H31" s="26">
        <f>ROUND(D31*5%,2)</f>
        <v>60.66</v>
      </c>
      <c r="I31" s="26">
        <f t="shared" si="10"/>
        <v>849.24</v>
      </c>
      <c r="J31" s="32">
        <f t="shared" si="11"/>
        <v>19532.800000000003</v>
      </c>
      <c r="K31" s="29"/>
    </row>
    <row r="32" spans="1:11" ht="8.25" customHeight="1" x14ac:dyDescent="0.25">
      <c r="A32" s="13"/>
      <c r="B32" s="13"/>
      <c r="C32" s="13"/>
      <c r="D32" s="19"/>
      <c r="E32" s="19"/>
      <c r="F32" s="19"/>
      <c r="G32" s="19"/>
      <c r="H32" s="19"/>
      <c r="I32" s="19"/>
      <c r="J32" s="19"/>
      <c r="K32" s="29"/>
    </row>
    <row r="33" spans="1:11" ht="21" customHeight="1" x14ac:dyDescent="0.25">
      <c r="A33" s="51" t="s">
        <v>9</v>
      </c>
      <c r="B33" s="42" t="s">
        <v>10</v>
      </c>
      <c r="C33" s="2" t="s">
        <v>21</v>
      </c>
      <c r="D33" s="17">
        <v>922.88</v>
      </c>
      <c r="E33" s="17">
        <f t="shared" si="0"/>
        <v>12920.32</v>
      </c>
      <c r="F33" s="17">
        <f t="shared" ref="F33" si="12">ROUND(D33*30%,2)</f>
        <v>276.86</v>
      </c>
      <c r="G33" s="17">
        <f t="shared" ref="G33:G35" si="13">ROUND(F33*14,2)</f>
        <v>3876.04</v>
      </c>
      <c r="H33" s="17">
        <f>ROUND(D33*20%,2)</f>
        <v>184.58</v>
      </c>
      <c r="I33" s="17">
        <f t="shared" ref="I33:I35" si="14">ROUND(H33*14,2)</f>
        <v>2584.12</v>
      </c>
      <c r="J33" s="18">
        <f t="shared" ref="J33:J35" si="15">(E33+G33+I33)</f>
        <v>19380.48</v>
      </c>
      <c r="K33" s="29"/>
    </row>
    <row r="34" spans="1:11" ht="21" customHeight="1" x14ac:dyDescent="0.25">
      <c r="A34" s="52"/>
      <c r="B34" s="43"/>
      <c r="C34" s="3" t="s">
        <v>22</v>
      </c>
      <c r="D34" s="25">
        <v>922.88</v>
      </c>
      <c r="E34" s="25">
        <f t="shared" si="0"/>
        <v>12920.32</v>
      </c>
      <c r="F34" s="25">
        <f>ROUND(D34*20%,2)</f>
        <v>184.58</v>
      </c>
      <c r="G34" s="25">
        <f t="shared" si="13"/>
        <v>2584.12</v>
      </c>
      <c r="H34" s="25">
        <f>ROUND(D34*10%,2)</f>
        <v>92.29</v>
      </c>
      <c r="I34" s="25">
        <f t="shared" si="14"/>
        <v>1292.06</v>
      </c>
      <c r="J34" s="31">
        <f t="shared" si="15"/>
        <v>16796.5</v>
      </c>
      <c r="K34" s="29"/>
    </row>
    <row r="35" spans="1:11" ht="21" customHeight="1" x14ac:dyDescent="0.25">
      <c r="A35" s="53"/>
      <c r="B35" s="44"/>
      <c r="C35" s="4" t="s">
        <v>23</v>
      </c>
      <c r="D35" s="26">
        <v>922.88</v>
      </c>
      <c r="E35" s="26">
        <f t="shared" si="0"/>
        <v>12920.32</v>
      </c>
      <c r="F35" s="26">
        <f>ROUND(D35*10%,2)</f>
        <v>92.29</v>
      </c>
      <c r="G35" s="26">
        <f t="shared" si="13"/>
        <v>1292.06</v>
      </c>
      <c r="H35" s="26">
        <f>ROUND(D35*5%,2)</f>
        <v>46.14</v>
      </c>
      <c r="I35" s="26">
        <f t="shared" si="14"/>
        <v>645.96</v>
      </c>
      <c r="J35" s="32">
        <f t="shared" si="15"/>
        <v>14858.34</v>
      </c>
      <c r="K35" s="29"/>
    </row>
    <row r="36" spans="1:11" x14ac:dyDescent="0.25">
      <c r="C36" s="13"/>
      <c r="D36" s="33"/>
    </row>
  </sheetData>
  <mergeCells count="12">
    <mergeCell ref="A25:A27"/>
    <mergeCell ref="B25:B27"/>
    <mergeCell ref="A29:A31"/>
    <mergeCell ref="B29:B31"/>
    <mergeCell ref="A33:A35"/>
    <mergeCell ref="B33:B35"/>
    <mergeCell ref="A8:J8"/>
    <mergeCell ref="A9:J9"/>
    <mergeCell ref="A10:J10"/>
    <mergeCell ref="G13:I13"/>
    <mergeCell ref="A19:A23"/>
    <mergeCell ref="B19:B23"/>
  </mergeCells>
  <pageMargins left="0.7" right="0.7" top="0.75" bottom="0.75" header="0.3" footer="0.3"/>
  <pageSetup paperSize="9" scale="6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0FBB1-DC3C-4F37-910B-85E9C1095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3F6B69-1188-4FC9-9568-74A6E85DDE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5FC69C-6C64-4409-94FF-D9CD91C60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Taula Retributiva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Cano</dc:creator>
  <cp:lastModifiedBy>María Reyes Ramírez Gómez</cp:lastModifiedBy>
  <cp:lastPrinted>2023-01-25T12:14:33Z</cp:lastPrinted>
  <dcterms:created xsi:type="dcterms:W3CDTF">2017-02-03T08:38:31Z</dcterms:created>
  <dcterms:modified xsi:type="dcterms:W3CDTF">2023-01-25T12:14:40Z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