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3/Maig/"/>
    </mc:Choice>
  </mc:AlternateContent>
  <xr:revisionPtr revIDLastSave="988" documentId="13_ncr:1_{FDD6653A-F8F0-4077-A1B6-4538D9F39C5B}" xr6:coauthVersionLast="47" xr6:coauthVersionMax="47" xr10:uidLastSave="{E431D26D-9B8E-40BD-A4FC-15D731958AF7}"/>
  <bookViews>
    <workbookView xWindow="-120" yWindow="-120" windowWidth="29040" windowHeight="15840" tabRatio="952" xr2:uid="{00000000-000D-0000-FFFF-FFFF00000000}"/>
  </bookViews>
  <sheets>
    <sheet name="Resum General" sheetId="25" r:id="rId1"/>
    <sheet name="Resum IERMB" sheetId="15" r:id="rId2"/>
    <sheet name="Cap. 3 Ing. vendes" sheetId="19" r:id="rId3"/>
    <sheet name="Cap. 4 Ing. Transf.corrents" sheetId="18" r:id="rId4"/>
    <sheet name="Cap. 5-8 Ing. pat - Act.fin." sheetId="17" r:id="rId5"/>
    <sheet name="Cap. 1 Desp. Personal" sheetId="16" r:id="rId6"/>
    <sheet name="Cap. 2 Desp.Corrents" sheetId="11" r:id="rId7"/>
    <sheet name="Cap. 3-4-6 Df,TC,Inv" sheetId="20" r:id="rId8"/>
    <sheet name="Resum OHB" sheetId="26" r:id="rId9"/>
    <sheet name=" Cap 3-4. OHB" sheetId="29" r:id="rId10"/>
    <sheet name="Cap 5-8.OHB" sheetId="33" r:id="rId11"/>
    <sheet name="Cap 1.OHB" sheetId="36" r:id="rId12"/>
    <sheet name="Cap 2.OHB" sheetId="38" r:id="rId13"/>
    <sheet name="Cap 3-4-6 OHB" sheetId="21" r:id="rId14"/>
    <sheet name="Resum IIAB" sheetId="27" r:id="rId15"/>
    <sheet name="Cap 3-4.IIAB" sheetId="28" r:id="rId16"/>
    <sheet name="Cap. 5-8 IIAB" sheetId="42" r:id="rId17"/>
    <sheet name="Cap 1. IIAB" sheetId="35" r:id="rId18"/>
    <sheet name="Cap 2.IIAB" sheetId="37" r:id="rId19"/>
    <sheet name="Cap 3-4-6 IIAB" sheetId="39" r:id="rId20"/>
  </sheets>
  <definedNames>
    <definedName name="_xlnm.Print_Area" localSheetId="9">' Cap 3-4. OHB'!$B$1:$L$29</definedName>
    <definedName name="_xlnm.Print_Area" localSheetId="17">'Cap 1. IIAB'!$A$1:$L$13</definedName>
    <definedName name="_xlnm.Print_Area" localSheetId="11">'Cap 1.OHB'!$A$1:$L$14</definedName>
    <definedName name="_xlnm.Print_Area" localSheetId="18">'Cap 2.IIAB'!$A$1:$L$35</definedName>
    <definedName name="_xlnm.Print_Area" localSheetId="12">'Cap 2.OHB'!$A$1:$L$36</definedName>
    <definedName name="_xlnm.Print_Area" localSheetId="15">'Cap 3-4.IIAB'!$B$1:$L$18</definedName>
    <definedName name="_xlnm.Print_Area" localSheetId="19">'Cap 3-4-6 IIAB'!$A$1:$L$21</definedName>
    <definedName name="_xlnm.Print_Area" localSheetId="13">'Cap 3-4-6 OHB'!$A$1:$L$35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7" l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8" i="37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8" i="38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8" i="11"/>
  <c r="L29" i="29" l="1"/>
  <c r="J29" i="29"/>
  <c r="L16" i="37"/>
  <c r="J16" i="37"/>
  <c r="F10" i="18"/>
  <c r="G10" i="18"/>
  <c r="I10" i="18"/>
  <c r="J10" i="18"/>
  <c r="K10" i="18"/>
  <c r="H11" i="18"/>
  <c r="H10" i="18" s="1"/>
  <c r="J11" i="18"/>
  <c r="L11" i="18"/>
  <c r="L10" i="18" s="1"/>
  <c r="L16" i="38"/>
  <c r="J16" i="38"/>
  <c r="K14" i="19"/>
  <c r="J14" i="11"/>
  <c r="J15" i="11"/>
  <c r="J16" i="11"/>
  <c r="J17" i="11"/>
  <c r="J18" i="11"/>
  <c r="J19" i="11"/>
  <c r="J20" i="11"/>
  <c r="J21" i="11"/>
  <c r="J22" i="11"/>
  <c r="J23" i="11"/>
  <c r="J24" i="11"/>
  <c r="J25" i="11"/>
  <c r="L16" i="11"/>
  <c r="G8" i="29"/>
  <c r="L23" i="37" l="1"/>
  <c r="J23" i="37"/>
  <c r="L23" i="11"/>
  <c r="G7" i="35" l="1"/>
  <c r="I7" i="35"/>
  <c r="K7" i="35"/>
  <c r="F7" i="35"/>
  <c r="J8" i="35"/>
  <c r="H8" i="35"/>
  <c r="F27" i="29"/>
  <c r="F25" i="29"/>
  <c r="F22" i="29"/>
  <c r="F21" i="29" s="1"/>
  <c r="L8" i="35" l="1"/>
  <c r="G8" i="28"/>
  <c r="I8" i="28"/>
  <c r="K8" i="28"/>
  <c r="F8" i="28"/>
  <c r="J25" i="18"/>
  <c r="J24" i="18" s="1"/>
  <c r="H25" i="18"/>
  <c r="H24" i="18" s="1"/>
  <c r="K24" i="18"/>
  <c r="I24" i="18"/>
  <c r="G24" i="18"/>
  <c r="F24" i="18"/>
  <c r="J13" i="19"/>
  <c r="H13" i="19"/>
  <c r="L13" i="19" s="1"/>
  <c r="F9" i="19"/>
  <c r="G14" i="18"/>
  <c r="F14" i="18"/>
  <c r="H16" i="18"/>
  <c r="L25" i="18" l="1"/>
  <c r="L24" i="18" s="1"/>
  <c r="G7" i="11"/>
  <c r="J22" i="42"/>
  <c r="J21" i="42" s="1"/>
  <c r="H22" i="42"/>
  <c r="L22" i="42" s="1"/>
  <c r="L21" i="42" s="1"/>
  <c r="K21" i="42"/>
  <c r="I21" i="42"/>
  <c r="G21" i="42"/>
  <c r="F21" i="42"/>
  <c r="J21" i="33"/>
  <c r="J20" i="33" s="1"/>
  <c r="H21" i="33"/>
  <c r="H20" i="33" s="1"/>
  <c r="K20" i="33"/>
  <c r="I20" i="33"/>
  <c r="G20" i="33"/>
  <c r="F20" i="33"/>
  <c r="H21" i="42" l="1"/>
  <c r="L21" i="33"/>
  <c r="L20" i="33" s="1"/>
  <c r="F21" i="17"/>
  <c r="G21" i="17"/>
  <c r="I21" i="17"/>
  <c r="K21" i="17"/>
  <c r="H22" i="17"/>
  <c r="H21" i="17" s="1"/>
  <c r="J22" i="17"/>
  <c r="J21" i="17" s="1"/>
  <c r="L22" i="17" l="1"/>
  <c r="L21" i="17" s="1"/>
  <c r="L23" i="38" l="1"/>
  <c r="J23" i="38"/>
  <c r="J17" i="38"/>
  <c r="J18" i="38"/>
  <c r="F7" i="28"/>
  <c r="F7" i="11" l="1"/>
  <c r="L10" i="11"/>
  <c r="J10" i="11"/>
  <c r="G27" i="20" l="1"/>
  <c r="I27" i="20"/>
  <c r="K27" i="20"/>
  <c r="F27" i="20"/>
  <c r="H32" i="20"/>
  <c r="L32" i="20" s="1"/>
  <c r="J32" i="20"/>
  <c r="F7" i="37" l="1"/>
  <c r="G7" i="37"/>
  <c r="I7" i="37"/>
  <c r="K7" i="37"/>
  <c r="G7" i="38"/>
  <c r="I7" i="38"/>
  <c r="K7" i="38"/>
  <c r="F7" i="38"/>
  <c r="J31" i="37" l="1"/>
  <c r="L31" i="37"/>
  <c r="J30" i="37"/>
  <c r="L30" i="37"/>
  <c r="J29" i="37"/>
  <c r="L29" i="37"/>
  <c r="J28" i="37"/>
  <c r="L28" i="37"/>
  <c r="J27" i="37"/>
  <c r="L27" i="37"/>
  <c r="J26" i="37"/>
  <c r="L26" i="37"/>
  <c r="J25" i="37"/>
  <c r="L25" i="37"/>
  <c r="J24" i="37"/>
  <c r="J22" i="37"/>
  <c r="L22" i="37"/>
  <c r="J21" i="37"/>
  <c r="L21" i="37"/>
  <c r="J20" i="37"/>
  <c r="L20" i="37"/>
  <c r="J19" i="37"/>
  <c r="L19" i="37"/>
  <c r="J18" i="37"/>
  <c r="L18" i="37"/>
  <c r="J17" i="37"/>
  <c r="L17" i="37"/>
  <c r="J15" i="37"/>
  <c r="L15" i="37"/>
  <c r="J14" i="37"/>
  <c r="L14" i="37"/>
  <c r="J13" i="37"/>
  <c r="L13" i="37"/>
  <c r="J12" i="37"/>
  <c r="L12" i="37"/>
  <c r="J11" i="37"/>
  <c r="L11" i="37"/>
  <c r="J10" i="37"/>
  <c r="L10" i="37"/>
  <c r="J9" i="37"/>
  <c r="L9" i="37"/>
  <c r="J8" i="37"/>
  <c r="L8" i="37"/>
  <c r="J7" i="37" l="1"/>
  <c r="L24" i="37"/>
  <c r="L7" i="37" s="1"/>
  <c r="H7" i="37"/>
  <c r="H10" i="35"/>
  <c r="H11" i="35"/>
  <c r="H12" i="35"/>
  <c r="H13" i="35"/>
  <c r="F18" i="33"/>
  <c r="G18" i="33"/>
  <c r="I18" i="33"/>
  <c r="K18" i="33"/>
  <c r="K17" i="33" s="1"/>
  <c r="K13" i="33" s="1"/>
  <c r="I11" i="26" s="1"/>
  <c r="H19" i="33"/>
  <c r="H18" i="33" s="1"/>
  <c r="J19" i="33"/>
  <c r="J18" i="33" s="1"/>
  <c r="J17" i="33" l="1"/>
  <c r="J13" i="33" s="1"/>
  <c r="H11" i="26" s="1"/>
  <c r="I17" i="33"/>
  <c r="I13" i="33" s="1"/>
  <c r="G11" i="26" s="1"/>
  <c r="F17" i="33"/>
  <c r="F13" i="33" s="1"/>
  <c r="D11" i="26" s="1"/>
  <c r="G17" i="33"/>
  <c r="G13" i="33" s="1"/>
  <c r="E11" i="26" s="1"/>
  <c r="H17" i="33"/>
  <c r="H13" i="33" s="1"/>
  <c r="F11" i="26" s="1"/>
  <c r="L19" i="33"/>
  <c r="L18" i="33" s="1"/>
  <c r="L17" i="33" l="1"/>
  <c r="L13" i="33" s="1"/>
  <c r="J11" i="26" s="1"/>
  <c r="L28" i="38"/>
  <c r="J28" i="38"/>
  <c r="J29" i="38"/>
  <c r="L30" i="38"/>
  <c r="J30" i="38"/>
  <c r="L31" i="38"/>
  <c r="J31" i="38"/>
  <c r="L29" i="38" l="1"/>
  <c r="I27" i="29" l="1"/>
  <c r="K27" i="29"/>
  <c r="I25" i="29"/>
  <c r="K25" i="29"/>
  <c r="I22" i="29"/>
  <c r="I21" i="29" s="1"/>
  <c r="K22" i="29"/>
  <c r="K21" i="29" s="1"/>
  <c r="G27" i="29"/>
  <c r="G25" i="29"/>
  <c r="G22" i="29"/>
  <c r="I8" i="29"/>
  <c r="K8" i="29"/>
  <c r="F8" i="29"/>
  <c r="F7" i="29" s="1"/>
  <c r="J28" i="29"/>
  <c r="J27" i="29" s="1"/>
  <c r="H28" i="29"/>
  <c r="H27" i="29" s="1"/>
  <c r="J26" i="29"/>
  <c r="J25" i="29" s="1"/>
  <c r="H26" i="29"/>
  <c r="H25" i="29" s="1"/>
  <c r="J23" i="29"/>
  <c r="J24" i="29"/>
  <c r="H24" i="29"/>
  <c r="L24" i="29" s="1"/>
  <c r="H23" i="29"/>
  <c r="L23" i="29" s="1"/>
  <c r="G21" i="29" l="1"/>
  <c r="J22" i="29"/>
  <c r="J21" i="29" s="1"/>
  <c r="L22" i="29"/>
  <c r="H22" i="29"/>
  <c r="H21" i="29" s="1"/>
  <c r="L28" i="29"/>
  <c r="L27" i="29" s="1"/>
  <c r="L26" i="29"/>
  <c r="L25" i="29" s="1"/>
  <c r="L21" i="29" l="1"/>
  <c r="H20" i="18"/>
  <c r="L20" i="18" s="1"/>
  <c r="I9" i="19"/>
  <c r="K9" i="19"/>
  <c r="G9" i="19"/>
  <c r="J9" i="18"/>
  <c r="F21" i="18"/>
  <c r="F12" i="18"/>
  <c r="F8" i="18"/>
  <c r="J9" i="28"/>
  <c r="J8" i="28" s="1"/>
  <c r="H9" i="28"/>
  <c r="L17" i="29"/>
  <c r="J9" i="26" s="1"/>
  <c r="J17" i="29"/>
  <c r="H9" i="26" s="1"/>
  <c r="H17" i="29"/>
  <c r="F9" i="26" s="1"/>
  <c r="G17" i="29"/>
  <c r="E9" i="26" s="1"/>
  <c r="F17" i="29"/>
  <c r="D9" i="26" s="1"/>
  <c r="K17" i="29"/>
  <c r="I9" i="26" s="1"/>
  <c r="I17" i="29"/>
  <c r="G9" i="26" s="1"/>
  <c r="J10" i="29"/>
  <c r="H10" i="29"/>
  <c r="J9" i="29"/>
  <c r="H9" i="29"/>
  <c r="L9" i="28" l="1"/>
  <c r="L8" i="28" s="1"/>
  <c r="H8" i="28"/>
  <c r="J8" i="29"/>
  <c r="H8" i="29"/>
  <c r="L9" i="29"/>
  <c r="F17" i="18"/>
  <c r="F7" i="18" s="1"/>
  <c r="L10" i="29"/>
  <c r="L8" i="29" l="1"/>
  <c r="J20" i="42"/>
  <c r="H20" i="42"/>
  <c r="L20" i="42" s="1"/>
  <c r="L19" i="42" s="1"/>
  <c r="K19" i="42"/>
  <c r="K18" i="42" s="1"/>
  <c r="K14" i="42" s="1"/>
  <c r="I11" i="27" s="1"/>
  <c r="J19" i="42"/>
  <c r="I19" i="42"/>
  <c r="I18" i="42" s="1"/>
  <c r="I14" i="42" s="1"/>
  <c r="G11" i="27" s="1"/>
  <c r="G19" i="42"/>
  <c r="F19" i="42"/>
  <c r="F18" i="42" s="1"/>
  <c r="F14" i="42"/>
  <c r="D11" i="27" s="1"/>
  <c r="J9" i="42"/>
  <c r="H9" i="42"/>
  <c r="L9" i="42" s="1"/>
  <c r="L8" i="42" s="1"/>
  <c r="L7" i="42" s="1"/>
  <c r="L3" i="42" s="1"/>
  <c r="J10" i="27" s="1"/>
  <c r="K8" i="42"/>
  <c r="K7" i="42" s="1"/>
  <c r="K3" i="42" s="1"/>
  <c r="I10" i="27" s="1"/>
  <c r="J8" i="42"/>
  <c r="J7" i="42" s="1"/>
  <c r="J3" i="42" s="1"/>
  <c r="H10" i="27" s="1"/>
  <c r="I8" i="42"/>
  <c r="G8" i="42"/>
  <c r="F8" i="42"/>
  <c r="I7" i="42"/>
  <c r="I3" i="42" s="1"/>
  <c r="G10" i="27" s="1"/>
  <c r="G7" i="42"/>
  <c r="G3" i="42" s="1"/>
  <c r="E10" i="27" s="1"/>
  <c r="J18" i="28"/>
  <c r="J17" i="28" s="1"/>
  <c r="H18" i="28"/>
  <c r="L18" i="28" s="1"/>
  <c r="L17" i="28" s="1"/>
  <c r="K17" i="28"/>
  <c r="I17" i="28"/>
  <c r="G17" i="28"/>
  <c r="F17" i="28"/>
  <c r="F16" i="28" s="1"/>
  <c r="F12" i="28" s="1"/>
  <c r="D9" i="27" s="1"/>
  <c r="H19" i="39"/>
  <c r="G19" i="17"/>
  <c r="G18" i="17" s="1"/>
  <c r="J18" i="42" l="1"/>
  <c r="J14" i="42" s="1"/>
  <c r="H11" i="27" s="1"/>
  <c r="F7" i="42"/>
  <c r="F3" i="42" s="1"/>
  <c r="D10" i="27" s="1"/>
  <c r="L18" i="42"/>
  <c r="L14" i="42" s="1"/>
  <c r="J11" i="27" s="1"/>
  <c r="G18" i="42"/>
  <c r="G14" i="42" s="1"/>
  <c r="E11" i="27" s="1"/>
  <c r="I16" i="28"/>
  <c r="I12" i="28" s="1"/>
  <c r="G9" i="27" s="1"/>
  <c r="J16" i="28"/>
  <c r="J12" i="28" s="1"/>
  <c r="H9" i="27" s="1"/>
  <c r="G16" i="28"/>
  <c r="G12" i="28" s="1"/>
  <c r="E9" i="27" s="1"/>
  <c r="K16" i="28"/>
  <c r="K12" i="28" s="1"/>
  <c r="I9" i="27" s="1"/>
  <c r="H17" i="28"/>
  <c r="L16" i="28"/>
  <c r="L12" i="28" s="1"/>
  <c r="J9" i="27" s="1"/>
  <c r="H16" i="28"/>
  <c r="H12" i="28" s="1"/>
  <c r="F9" i="27" s="1"/>
  <c r="H19" i="42"/>
  <c r="H8" i="42"/>
  <c r="H7" i="42" s="1"/>
  <c r="H3" i="42" s="1"/>
  <c r="F10" i="27" s="1"/>
  <c r="H18" i="42" l="1"/>
  <c r="H14" i="42" s="1"/>
  <c r="F11" i="27" s="1"/>
  <c r="J10" i="35" l="1"/>
  <c r="L10" i="35" l="1"/>
  <c r="K7" i="36" l="1"/>
  <c r="K25" i="21"/>
  <c r="K7" i="21"/>
  <c r="K7" i="16"/>
  <c r="K7" i="20"/>
  <c r="K17" i="20"/>
  <c r="J20" i="39" l="1"/>
  <c r="H20" i="39"/>
  <c r="J19" i="39"/>
  <c r="J18" i="39"/>
  <c r="J16" i="39" s="1"/>
  <c r="J12" i="39" s="1"/>
  <c r="H24" i="27" s="1"/>
  <c r="H18" i="39"/>
  <c r="J17" i="39"/>
  <c r="H17" i="39"/>
  <c r="K16" i="39"/>
  <c r="K12" i="39" s="1"/>
  <c r="I24" i="27" s="1"/>
  <c r="I16" i="39"/>
  <c r="I12" i="39" s="1"/>
  <c r="G24" i="27" s="1"/>
  <c r="G16" i="39"/>
  <c r="G12" i="39" s="1"/>
  <c r="E24" i="27" s="1"/>
  <c r="F16" i="39"/>
  <c r="F12" i="39" s="1"/>
  <c r="D24" i="27" s="1"/>
  <c r="J9" i="39"/>
  <c r="H9" i="39"/>
  <c r="J8" i="39"/>
  <c r="H8" i="39"/>
  <c r="K7" i="39"/>
  <c r="K3" i="39" s="1"/>
  <c r="I22" i="27" s="1"/>
  <c r="I7" i="39"/>
  <c r="G7" i="39"/>
  <c r="G3" i="39" s="1"/>
  <c r="E22" i="27" s="1"/>
  <c r="F7" i="39"/>
  <c r="F3" i="39" s="1"/>
  <c r="D22" i="27" s="1"/>
  <c r="I3" i="39"/>
  <c r="G22" i="27" s="1"/>
  <c r="K3" i="37"/>
  <c r="I21" i="27" s="1"/>
  <c r="I3" i="37"/>
  <c r="G21" i="27" s="1"/>
  <c r="G3" i="37"/>
  <c r="E21" i="27" s="1"/>
  <c r="F3" i="37"/>
  <c r="D21" i="27" s="1"/>
  <c r="J13" i="35"/>
  <c r="J12" i="35"/>
  <c r="J11" i="35"/>
  <c r="J9" i="35"/>
  <c r="H9" i="35"/>
  <c r="H7" i="35" s="1"/>
  <c r="K3" i="35"/>
  <c r="I20" i="27" s="1"/>
  <c r="I3" i="35"/>
  <c r="G20" i="27" s="1"/>
  <c r="G3" i="35"/>
  <c r="E20" i="27" s="1"/>
  <c r="F3" i="35"/>
  <c r="D20" i="27" s="1"/>
  <c r="K7" i="28"/>
  <c r="K3" i="28" s="1"/>
  <c r="I8" i="27" s="1"/>
  <c r="I13" i="27" s="1"/>
  <c r="H7" i="28"/>
  <c r="H3" i="28" s="1"/>
  <c r="F8" i="27" s="1"/>
  <c r="F13" i="27" s="1"/>
  <c r="G7" i="28"/>
  <c r="G3" i="28" s="1"/>
  <c r="E8" i="27" s="1"/>
  <c r="E13" i="27" s="1"/>
  <c r="F3" i="28"/>
  <c r="D8" i="27" s="1"/>
  <c r="D13" i="27" s="1"/>
  <c r="J30" i="21"/>
  <c r="H30" i="21"/>
  <c r="J29" i="21"/>
  <c r="H29" i="21"/>
  <c r="J28" i="21"/>
  <c r="H28" i="21"/>
  <c r="J27" i="21"/>
  <c r="H27" i="21"/>
  <c r="J26" i="21"/>
  <c r="H26" i="21"/>
  <c r="I25" i="21"/>
  <c r="I21" i="21" s="1"/>
  <c r="G24" i="26" s="1"/>
  <c r="G25" i="21"/>
  <c r="G21" i="21" s="1"/>
  <c r="E24" i="26" s="1"/>
  <c r="F25" i="21"/>
  <c r="F21" i="21" s="1"/>
  <c r="D24" i="26" s="1"/>
  <c r="K21" i="21"/>
  <c r="I24" i="26" s="1"/>
  <c r="J17" i="21"/>
  <c r="J16" i="21" s="1"/>
  <c r="J12" i="21" s="1"/>
  <c r="H23" i="26" s="1"/>
  <c r="H17" i="21"/>
  <c r="L17" i="21" s="1"/>
  <c r="L16" i="21" s="1"/>
  <c r="L12" i="21" s="1"/>
  <c r="J23" i="26" s="1"/>
  <c r="K16" i="21"/>
  <c r="K12" i="21" s="1"/>
  <c r="I23" i="26" s="1"/>
  <c r="I16" i="21"/>
  <c r="G16" i="21"/>
  <c r="G12" i="21" s="1"/>
  <c r="E23" i="26" s="1"/>
  <c r="F16" i="21"/>
  <c r="I12" i="21"/>
  <c r="G23" i="26" s="1"/>
  <c r="F12" i="21"/>
  <c r="D23" i="26" s="1"/>
  <c r="J9" i="21"/>
  <c r="H9" i="21"/>
  <c r="J8" i="21"/>
  <c r="H8" i="21"/>
  <c r="I7" i="21"/>
  <c r="I3" i="21" s="1"/>
  <c r="G22" i="26" s="1"/>
  <c r="G7" i="21"/>
  <c r="G3" i="21" s="1"/>
  <c r="E22" i="26" s="1"/>
  <c r="F7" i="21"/>
  <c r="F3" i="21" s="1"/>
  <c r="D22" i="26" s="1"/>
  <c r="K3" i="21"/>
  <c r="I22" i="26" s="1"/>
  <c r="J27" i="38"/>
  <c r="J26" i="38"/>
  <c r="J25" i="38"/>
  <c r="J24" i="38"/>
  <c r="J22" i="38"/>
  <c r="J21" i="38"/>
  <c r="J20" i="38"/>
  <c r="F3" i="38"/>
  <c r="D21" i="26" s="1"/>
  <c r="J19" i="38"/>
  <c r="J15" i="38"/>
  <c r="J14" i="38"/>
  <c r="J13" i="38"/>
  <c r="J12" i="38"/>
  <c r="J11" i="38"/>
  <c r="J10" i="38"/>
  <c r="J9" i="38"/>
  <c r="J8" i="38"/>
  <c r="I3" i="38"/>
  <c r="G21" i="26" s="1"/>
  <c r="G3" i="38"/>
  <c r="E21" i="26" s="1"/>
  <c r="K3" i="38"/>
  <c r="I21" i="26" s="1"/>
  <c r="J14" i="36"/>
  <c r="H14" i="36"/>
  <c r="J13" i="36"/>
  <c r="H13" i="36"/>
  <c r="J12" i="36"/>
  <c r="H12" i="36"/>
  <c r="J11" i="36"/>
  <c r="H11" i="36"/>
  <c r="J10" i="36"/>
  <c r="H10" i="36"/>
  <c r="J9" i="36"/>
  <c r="H9" i="36"/>
  <c r="J8" i="36"/>
  <c r="H8" i="36"/>
  <c r="I7" i="36"/>
  <c r="I3" i="36" s="1"/>
  <c r="G20" i="26" s="1"/>
  <c r="G7" i="36"/>
  <c r="G3" i="36" s="1"/>
  <c r="E20" i="26" s="1"/>
  <c r="F7" i="36"/>
  <c r="F3" i="36" s="1"/>
  <c r="D20" i="26" s="1"/>
  <c r="K3" i="36"/>
  <c r="I20" i="26" s="1"/>
  <c r="J9" i="33"/>
  <c r="J8" i="33" s="1"/>
  <c r="J7" i="33" s="1"/>
  <c r="J3" i="33" s="1"/>
  <c r="H10" i="26" s="1"/>
  <c r="H9" i="33"/>
  <c r="K8" i="33"/>
  <c r="I8" i="33"/>
  <c r="I7" i="33" s="1"/>
  <c r="I3" i="33" s="1"/>
  <c r="G10" i="26" s="1"/>
  <c r="H8" i="33"/>
  <c r="H7" i="33" s="1"/>
  <c r="H3" i="33" s="1"/>
  <c r="F10" i="26" s="1"/>
  <c r="G8" i="33"/>
  <c r="G7" i="33" s="1"/>
  <c r="G3" i="33" s="1"/>
  <c r="E10" i="26" s="1"/>
  <c r="F8" i="33"/>
  <c r="K7" i="33"/>
  <c r="K3" i="33" s="1"/>
  <c r="I10" i="26" s="1"/>
  <c r="F7" i="33"/>
  <c r="F3" i="33" s="1"/>
  <c r="D10" i="26" s="1"/>
  <c r="J7" i="29"/>
  <c r="J3" i="29" s="1"/>
  <c r="H8" i="26" s="1"/>
  <c r="K7" i="29"/>
  <c r="K3" i="29" s="1"/>
  <c r="I8" i="26" s="1"/>
  <c r="I7" i="29"/>
  <c r="I3" i="29" s="1"/>
  <c r="G8" i="26" s="1"/>
  <c r="G7" i="29"/>
  <c r="G3" i="29" s="1"/>
  <c r="E8" i="26" s="1"/>
  <c r="F3" i="29"/>
  <c r="D8" i="26" s="1"/>
  <c r="J31" i="20"/>
  <c r="H31" i="20"/>
  <c r="J30" i="20"/>
  <c r="H30" i="20"/>
  <c r="J29" i="20"/>
  <c r="H29" i="20"/>
  <c r="J28" i="20"/>
  <c r="H28" i="20"/>
  <c r="I23" i="20"/>
  <c r="G24" i="15" s="1"/>
  <c r="G23" i="20"/>
  <c r="E24" i="15" s="1"/>
  <c r="F23" i="20"/>
  <c r="D24" i="15" s="1"/>
  <c r="K23" i="20"/>
  <c r="I24" i="15" s="1"/>
  <c r="J18" i="20"/>
  <c r="J17" i="20" s="1"/>
  <c r="J13" i="20" s="1"/>
  <c r="H23" i="15" s="1"/>
  <c r="H23" i="25" s="1"/>
  <c r="H18" i="20"/>
  <c r="I17" i="20"/>
  <c r="I13" i="20" s="1"/>
  <c r="G23" i="15" s="1"/>
  <c r="G17" i="20"/>
  <c r="F17" i="20"/>
  <c r="F13" i="20" s="1"/>
  <c r="K13" i="20"/>
  <c r="G13" i="20"/>
  <c r="E23" i="15" s="1"/>
  <c r="J9" i="20"/>
  <c r="H9" i="20"/>
  <c r="J8" i="20"/>
  <c r="H8" i="20"/>
  <c r="L8" i="20" s="1"/>
  <c r="I7" i="20"/>
  <c r="I3" i="20" s="1"/>
  <c r="G22" i="15" s="1"/>
  <c r="G7" i="20"/>
  <c r="G3" i="20" s="1"/>
  <c r="E22" i="15" s="1"/>
  <c r="F7" i="20"/>
  <c r="F3" i="20" s="1"/>
  <c r="D22" i="15" s="1"/>
  <c r="K3" i="20"/>
  <c r="I22" i="15" s="1"/>
  <c r="J31" i="11"/>
  <c r="J30" i="11"/>
  <c r="J29" i="11"/>
  <c r="J28" i="11"/>
  <c r="J27" i="11"/>
  <c r="J26" i="11"/>
  <c r="J13" i="11"/>
  <c r="J12" i="11"/>
  <c r="J11" i="11"/>
  <c r="J9" i="11"/>
  <c r="J8" i="11"/>
  <c r="K7" i="11"/>
  <c r="K3" i="11" s="1"/>
  <c r="I21" i="15" s="1"/>
  <c r="I7" i="11"/>
  <c r="I3" i="11" s="1"/>
  <c r="G21" i="15" s="1"/>
  <c r="G3" i="11"/>
  <c r="E21" i="15" s="1"/>
  <c r="J15" i="16"/>
  <c r="H15" i="16"/>
  <c r="L15" i="16" s="1"/>
  <c r="J14" i="16"/>
  <c r="H14" i="16"/>
  <c r="L14" i="16" s="1"/>
  <c r="J13" i="16"/>
  <c r="H13" i="16"/>
  <c r="L13" i="16" s="1"/>
  <c r="J12" i="16"/>
  <c r="H12" i="16"/>
  <c r="L12" i="16" s="1"/>
  <c r="J11" i="16"/>
  <c r="H11" i="16"/>
  <c r="L11" i="16" s="1"/>
  <c r="J10" i="16"/>
  <c r="H10" i="16"/>
  <c r="J9" i="16"/>
  <c r="H9" i="16"/>
  <c r="L9" i="16" s="1"/>
  <c r="J8" i="16"/>
  <c r="H8" i="16"/>
  <c r="I7" i="16"/>
  <c r="I3" i="16" s="1"/>
  <c r="G20" i="15" s="1"/>
  <c r="G7" i="16"/>
  <c r="G3" i="16" s="1"/>
  <c r="E20" i="15" s="1"/>
  <c r="F7" i="16"/>
  <c r="F3" i="16" s="1"/>
  <c r="D20" i="15" s="1"/>
  <c r="K3" i="16"/>
  <c r="I20" i="15" s="1"/>
  <c r="J20" i="17"/>
  <c r="J19" i="17" s="1"/>
  <c r="H20" i="17"/>
  <c r="K19" i="17"/>
  <c r="K18" i="17" s="1"/>
  <c r="K14" i="17" s="1"/>
  <c r="I11" i="15" s="1"/>
  <c r="I11" i="25" s="1"/>
  <c r="I19" i="17"/>
  <c r="G14" i="17"/>
  <c r="E11" i="15" s="1"/>
  <c r="E11" i="25" s="1"/>
  <c r="F19" i="17"/>
  <c r="F18" i="17" s="1"/>
  <c r="F14" i="17" s="1"/>
  <c r="D11" i="15" s="1"/>
  <c r="D11" i="25" s="1"/>
  <c r="J9" i="17"/>
  <c r="J8" i="17" s="1"/>
  <c r="J7" i="17" s="1"/>
  <c r="J3" i="17" s="1"/>
  <c r="H10" i="15" s="1"/>
  <c r="H9" i="17"/>
  <c r="H8" i="17" s="1"/>
  <c r="H7" i="17" s="1"/>
  <c r="H3" i="17" s="1"/>
  <c r="F10" i="15" s="1"/>
  <c r="K8" i="17"/>
  <c r="K7" i="17" s="1"/>
  <c r="K3" i="17" s="1"/>
  <c r="I8" i="17"/>
  <c r="I7" i="17" s="1"/>
  <c r="I3" i="17" s="1"/>
  <c r="G10" i="15" s="1"/>
  <c r="G8" i="17"/>
  <c r="F8" i="17"/>
  <c r="F7" i="17" s="1"/>
  <c r="F3" i="17" s="1"/>
  <c r="D10" i="15" s="1"/>
  <c r="G7" i="17"/>
  <c r="G3" i="17" s="1"/>
  <c r="E10" i="15" s="1"/>
  <c r="F3" i="18"/>
  <c r="D9" i="15" s="1"/>
  <c r="D9" i="25" s="1"/>
  <c r="J23" i="18"/>
  <c r="H23" i="18"/>
  <c r="L23" i="18" s="1"/>
  <c r="J22" i="18"/>
  <c r="H22" i="18"/>
  <c r="L22" i="18" s="1"/>
  <c r="K21" i="18"/>
  <c r="I21" i="18"/>
  <c r="G21" i="18"/>
  <c r="J20" i="18"/>
  <c r="J19" i="18" s="1"/>
  <c r="K19" i="18"/>
  <c r="I19" i="18"/>
  <c r="G19" i="18"/>
  <c r="H19" i="18" s="1"/>
  <c r="J17" i="18"/>
  <c r="J16" i="18" s="1"/>
  <c r="H18" i="18"/>
  <c r="L18" i="18" s="1"/>
  <c r="K17" i="18"/>
  <c r="K16" i="18" s="1"/>
  <c r="K14" i="18" s="1"/>
  <c r="I17" i="18"/>
  <c r="I16" i="18" s="1"/>
  <c r="G17" i="18"/>
  <c r="J15" i="18"/>
  <c r="H15" i="18"/>
  <c r="H14" i="18" s="1"/>
  <c r="J13" i="18"/>
  <c r="J12" i="18" s="1"/>
  <c r="H13" i="18"/>
  <c r="L13" i="18" s="1"/>
  <c r="L12" i="18" s="1"/>
  <c r="K12" i="18"/>
  <c r="I12" i="18"/>
  <c r="G12" i="18"/>
  <c r="J8" i="18"/>
  <c r="H9" i="18"/>
  <c r="L9" i="18" s="1"/>
  <c r="L8" i="18" s="1"/>
  <c r="K8" i="18"/>
  <c r="I8" i="18"/>
  <c r="G8" i="18"/>
  <c r="J14" i="19"/>
  <c r="H14" i="19"/>
  <c r="L14" i="19" s="1"/>
  <c r="J12" i="19"/>
  <c r="H12" i="19"/>
  <c r="L12" i="19" s="1"/>
  <c r="F7" i="19"/>
  <c r="F3" i="19" s="1"/>
  <c r="D8" i="15" s="1"/>
  <c r="J11" i="19"/>
  <c r="H11" i="19"/>
  <c r="L11" i="19" s="1"/>
  <c r="J10" i="19"/>
  <c r="H10" i="19"/>
  <c r="G7" i="19"/>
  <c r="G3" i="19" s="1"/>
  <c r="E8" i="15" s="1"/>
  <c r="J8" i="19"/>
  <c r="H8" i="19"/>
  <c r="L8" i="19" s="1"/>
  <c r="I23" i="15"/>
  <c r="I23" i="25" s="1"/>
  <c r="D23" i="15"/>
  <c r="I10" i="15"/>
  <c r="I10" i="25" s="1"/>
  <c r="J7" i="39" l="1"/>
  <c r="J3" i="39" s="1"/>
  <c r="H22" i="27" s="1"/>
  <c r="E22" i="25"/>
  <c r="E23" i="25"/>
  <c r="G23" i="25"/>
  <c r="D23" i="25"/>
  <c r="J27" i="20"/>
  <c r="J18" i="17"/>
  <c r="J14" i="17" s="1"/>
  <c r="H11" i="15" s="1"/>
  <c r="H11" i="25" s="1"/>
  <c r="I18" i="17"/>
  <c r="I14" i="17" s="1"/>
  <c r="G11" i="15" s="1"/>
  <c r="G11" i="25" s="1"/>
  <c r="G7" i="18"/>
  <c r="K7" i="18"/>
  <c r="H10" i="25"/>
  <c r="G10" i="25"/>
  <c r="J7" i="35"/>
  <c r="G22" i="25"/>
  <c r="E24" i="25"/>
  <c r="H9" i="19"/>
  <c r="D10" i="25"/>
  <c r="L9" i="33"/>
  <c r="L8" i="33" s="1"/>
  <c r="L7" i="33" s="1"/>
  <c r="L3" i="33" s="1"/>
  <c r="J10" i="26" s="1"/>
  <c r="I14" i="18"/>
  <c r="I7" i="18" s="1"/>
  <c r="I3" i="18" s="1"/>
  <c r="G9" i="15" s="1"/>
  <c r="L16" i="18"/>
  <c r="J14" i="18"/>
  <c r="J7" i="18" s="1"/>
  <c r="G3" i="18"/>
  <c r="E9" i="15" s="1"/>
  <c r="H17" i="18"/>
  <c r="L19" i="18"/>
  <c r="L17" i="18" s="1"/>
  <c r="L25" i="38"/>
  <c r="J7" i="38"/>
  <c r="J3" i="38" s="1"/>
  <c r="H21" i="26" s="1"/>
  <c r="H3" i="35"/>
  <c r="F20" i="27" s="1"/>
  <c r="L18" i="11"/>
  <c r="L9" i="11"/>
  <c r="H27" i="20"/>
  <c r="H23" i="20" s="1"/>
  <c r="F24" i="15" s="1"/>
  <c r="L30" i="11"/>
  <c r="L29" i="11"/>
  <c r="L27" i="38"/>
  <c r="L14" i="38"/>
  <c r="L12" i="38"/>
  <c r="L21" i="38"/>
  <c r="L15" i="38"/>
  <c r="J7" i="11"/>
  <c r="J3" i="11" s="1"/>
  <c r="H21" i="15" s="1"/>
  <c r="L28" i="11"/>
  <c r="L27" i="11"/>
  <c r="L25" i="11"/>
  <c r="L19" i="11"/>
  <c r="L15" i="11"/>
  <c r="L8" i="11"/>
  <c r="L9" i="17"/>
  <c r="L8" i="17" s="1"/>
  <c r="L7" i="17" s="1"/>
  <c r="L3" i="17" s="1"/>
  <c r="J10" i="15" s="1"/>
  <c r="K3" i="18"/>
  <c r="I9" i="15" s="1"/>
  <c r="I9" i="25" s="1"/>
  <c r="J21" i="18"/>
  <c r="H8" i="18"/>
  <c r="L15" i="18"/>
  <c r="K7" i="19"/>
  <c r="K3" i="19" s="1"/>
  <c r="I8" i="15" s="1"/>
  <c r="I8" i="25" s="1"/>
  <c r="L10" i="19"/>
  <c r="L9" i="20"/>
  <c r="L7" i="20" s="1"/>
  <c r="L3" i="20" s="1"/>
  <c r="J22" i="15" s="1"/>
  <c r="J7" i="20"/>
  <c r="J3" i="20" s="1"/>
  <c r="H22" i="15" s="1"/>
  <c r="J23" i="20"/>
  <c r="H24" i="15" s="1"/>
  <c r="L30" i="20"/>
  <c r="I24" i="25"/>
  <c r="L18" i="39"/>
  <c r="L17" i="39"/>
  <c r="L9" i="21"/>
  <c r="L8" i="21"/>
  <c r="H7" i="21"/>
  <c r="H3" i="21" s="1"/>
  <c r="F22" i="26" s="1"/>
  <c r="L26" i="21"/>
  <c r="L29" i="21"/>
  <c r="L28" i="21"/>
  <c r="G24" i="25"/>
  <c r="I22" i="25"/>
  <c r="L14" i="36"/>
  <c r="L8" i="36"/>
  <c r="L9" i="36"/>
  <c r="J3" i="37"/>
  <c r="H21" i="27" s="1"/>
  <c r="H19" i="17"/>
  <c r="L20" i="17"/>
  <c r="L19" i="17" s="1"/>
  <c r="E20" i="25"/>
  <c r="H7" i="16"/>
  <c r="H3" i="16" s="1"/>
  <c r="F20" i="15" s="1"/>
  <c r="L31" i="11"/>
  <c r="E10" i="25"/>
  <c r="G26" i="15"/>
  <c r="H7" i="39"/>
  <c r="H3" i="39" s="1"/>
  <c r="F22" i="27" s="1"/>
  <c r="F3" i="11"/>
  <c r="D21" i="15" s="1"/>
  <c r="L22" i="11"/>
  <c r="E26" i="27"/>
  <c r="E28" i="27" s="1"/>
  <c r="E13" i="26"/>
  <c r="L8" i="38"/>
  <c r="L22" i="38"/>
  <c r="L18" i="20"/>
  <c r="L17" i="20" s="1"/>
  <c r="L13" i="20" s="1"/>
  <c r="J23" i="15" s="1"/>
  <c r="J23" i="25" s="1"/>
  <c r="D22" i="25"/>
  <c r="H7" i="11"/>
  <c r="H3" i="11" s="1"/>
  <c r="F21" i="15" s="1"/>
  <c r="H12" i="18"/>
  <c r="L10" i="16"/>
  <c r="L24" i="11"/>
  <c r="G13" i="26"/>
  <c r="L12" i="36"/>
  <c r="L13" i="38"/>
  <c r="L17" i="38"/>
  <c r="L27" i="21"/>
  <c r="L30" i="21"/>
  <c r="H16" i="39"/>
  <c r="H12" i="39" s="1"/>
  <c r="F24" i="27" s="1"/>
  <c r="L19" i="39"/>
  <c r="D26" i="26"/>
  <c r="L19" i="38"/>
  <c r="F10" i="25"/>
  <c r="L8" i="16"/>
  <c r="L20" i="11"/>
  <c r="L28" i="20"/>
  <c r="L31" i="20"/>
  <c r="D26" i="27"/>
  <c r="D28" i="27" s="1"/>
  <c r="L11" i="11"/>
  <c r="H3" i="37"/>
  <c r="F21" i="27" s="1"/>
  <c r="E8" i="25"/>
  <c r="E26" i="15"/>
  <c r="D24" i="25"/>
  <c r="J9" i="19"/>
  <c r="J7" i="16"/>
  <c r="J3" i="16" s="1"/>
  <c r="H20" i="15" s="1"/>
  <c r="L13" i="11"/>
  <c r="L17" i="11"/>
  <c r="L29" i="20"/>
  <c r="H7" i="36"/>
  <c r="H3" i="36" s="1"/>
  <c r="F20" i="26" s="1"/>
  <c r="L10" i="36"/>
  <c r="L10" i="38"/>
  <c r="L7" i="28"/>
  <c r="L3" i="28" s="1"/>
  <c r="J8" i="27" s="1"/>
  <c r="J13" i="27" s="1"/>
  <c r="I7" i="28"/>
  <c r="I3" i="28" s="1"/>
  <c r="G8" i="27" s="1"/>
  <c r="G13" i="27" s="1"/>
  <c r="H16" i="21"/>
  <c r="H12" i="21" s="1"/>
  <c r="F23" i="26" s="1"/>
  <c r="H7" i="20"/>
  <c r="H3" i="20" s="1"/>
  <c r="F22" i="15" s="1"/>
  <c r="L8" i="39"/>
  <c r="I7" i="19"/>
  <c r="I3" i="19" s="1"/>
  <c r="G8" i="15" s="1"/>
  <c r="L14" i="11"/>
  <c r="H17" i="20"/>
  <c r="H13" i="20" s="1"/>
  <c r="F23" i="15" s="1"/>
  <c r="D13" i="26"/>
  <c r="J7" i="28"/>
  <c r="J3" i="28" s="1"/>
  <c r="H8" i="27" s="1"/>
  <c r="H13" i="27" s="1"/>
  <c r="J3" i="35"/>
  <c r="H20" i="27" s="1"/>
  <c r="I21" i="25"/>
  <c r="H7" i="38"/>
  <c r="H25" i="21"/>
  <c r="H21" i="21" s="1"/>
  <c r="F24" i="26" s="1"/>
  <c r="J7" i="36"/>
  <c r="J3" i="36" s="1"/>
  <c r="H20" i="26" s="1"/>
  <c r="L11" i="38"/>
  <c r="L26" i="38"/>
  <c r="J7" i="21"/>
  <c r="J3" i="21" s="1"/>
  <c r="H22" i="26" s="1"/>
  <c r="L9" i="39"/>
  <c r="L13" i="36"/>
  <c r="L12" i="11"/>
  <c r="L21" i="11"/>
  <c r="H7" i="29"/>
  <c r="H3" i="29" s="1"/>
  <c r="F8" i="26" s="1"/>
  <c r="F13" i="26" s="1"/>
  <c r="L7" i="29"/>
  <c r="L3" i="29" s="1"/>
  <c r="J8" i="26" s="1"/>
  <c r="L11" i="36"/>
  <c r="L9" i="38"/>
  <c r="L18" i="38"/>
  <c r="L24" i="38"/>
  <c r="J25" i="21"/>
  <c r="J21" i="21" s="1"/>
  <c r="H24" i="26" s="1"/>
  <c r="L20" i="39"/>
  <c r="D13" i="15"/>
  <c r="D8" i="25"/>
  <c r="G21" i="25"/>
  <c r="G26" i="26"/>
  <c r="E21" i="25"/>
  <c r="E26" i="26"/>
  <c r="L12" i="35"/>
  <c r="L9" i="35"/>
  <c r="L13" i="35"/>
  <c r="L11" i="35"/>
  <c r="G26" i="27"/>
  <c r="G20" i="25"/>
  <c r="D20" i="25"/>
  <c r="I26" i="27"/>
  <c r="I28" i="27" s="1"/>
  <c r="I20" i="25"/>
  <c r="I26" i="26"/>
  <c r="H13" i="26"/>
  <c r="I13" i="26"/>
  <c r="I26" i="15"/>
  <c r="D13" i="25" l="1"/>
  <c r="J10" i="25"/>
  <c r="L7" i="39"/>
  <c r="L3" i="39" s="1"/>
  <c r="J22" i="27" s="1"/>
  <c r="H26" i="27"/>
  <c r="F26" i="15"/>
  <c r="L7" i="35"/>
  <c r="L3" i="35" s="1"/>
  <c r="J20" i="27" s="1"/>
  <c r="L14" i="18"/>
  <c r="L9" i="19"/>
  <c r="L7" i="19" s="1"/>
  <c r="L3" i="19" s="1"/>
  <c r="J8" i="15" s="1"/>
  <c r="J8" i="25" s="1"/>
  <c r="H18" i="17"/>
  <c r="H14" i="17" s="1"/>
  <c r="F11" i="15" s="1"/>
  <c r="F11" i="25" s="1"/>
  <c r="L18" i="17"/>
  <c r="L14" i="17" s="1"/>
  <c r="J11" i="15" s="1"/>
  <c r="J11" i="25" s="1"/>
  <c r="L27" i="20"/>
  <c r="L23" i="20" s="1"/>
  <c r="J24" i="15" s="1"/>
  <c r="L7" i="16"/>
  <c r="L3" i="16" s="1"/>
  <c r="J20" i="15" s="1"/>
  <c r="D28" i="26"/>
  <c r="L25" i="21"/>
  <c r="L21" i="21" s="1"/>
  <c r="J24" i="26" s="1"/>
  <c r="H21" i="25"/>
  <c r="E26" i="25"/>
  <c r="E9" i="25"/>
  <c r="E13" i="25" s="1"/>
  <c r="E13" i="15"/>
  <c r="E28" i="15" s="1"/>
  <c r="J3" i="18"/>
  <c r="H9" i="15" s="1"/>
  <c r="H9" i="25" s="1"/>
  <c r="G28" i="26"/>
  <c r="I13" i="25"/>
  <c r="E28" i="26"/>
  <c r="I13" i="15"/>
  <c r="I28" i="15" s="1"/>
  <c r="J7" i="19"/>
  <c r="J3" i="19" s="1"/>
  <c r="H8" i="15" s="1"/>
  <c r="I26" i="25"/>
  <c r="H24" i="25"/>
  <c r="H26" i="15"/>
  <c r="L7" i="21"/>
  <c r="L3" i="21" s="1"/>
  <c r="J22" i="26" s="1"/>
  <c r="J22" i="25" s="1"/>
  <c r="F22" i="25"/>
  <c r="L16" i="39"/>
  <c r="L12" i="39" s="1"/>
  <c r="J24" i="27" s="1"/>
  <c r="F26" i="27"/>
  <c r="F28" i="27" s="1"/>
  <c r="F24" i="25"/>
  <c r="F23" i="25"/>
  <c r="H26" i="26"/>
  <c r="H28" i="26" s="1"/>
  <c r="L7" i="36"/>
  <c r="L3" i="36" s="1"/>
  <c r="J20" i="26" s="1"/>
  <c r="H28" i="27"/>
  <c r="L3" i="37"/>
  <c r="J21" i="27" s="1"/>
  <c r="H20" i="25"/>
  <c r="G9" i="25"/>
  <c r="G13" i="15"/>
  <c r="G28" i="15" s="1"/>
  <c r="D26" i="15"/>
  <c r="D21" i="25"/>
  <c r="D26" i="25" s="1"/>
  <c r="D28" i="25" s="1"/>
  <c r="L21" i="18"/>
  <c r="H21" i="18"/>
  <c r="H7" i="18" s="1"/>
  <c r="L20" i="38"/>
  <c r="L7" i="38" s="1"/>
  <c r="H7" i="19"/>
  <c r="H3" i="19" s="1"/>
  <c r="F8" i="15" s="1"/>
  <c r="H22" i="25"/>
  <c r="G28" i="27"/>
  <c r="I28" i="26"/>
  <c r="G26" i="25"/>
  <c r="L26" i="11"/>
  <c r="L7" i="11" s="1"/>
  <c r="L3" i="11" s="1"/>
  <c r="J21" i="15" s="1"/>
  <c r="G8" i="25"/>
  <c r="H3" i="38"/>
  <c r="F21" i="26" s="1"/>
  <c r="F21" i="25" s="1"/>
  <c r="F20" i="25"/>
  <c r="J13" i="26"/>
  <c r="F26" i="25" l="1"/>
  <c r="L7" i="18"/>
  <c r="L3" i="18" s="1"/>
  <c r="J9" i="15" s="1"/>
  <c r="L3" i="38"/>
  <c r="J21" i="26" s="1"/>
  <c r="J26" i="26" s="1"/>
  <c r="J28" i="26" s="1"/>
  <c r="J24" i="25"/>
  <c r="I28" i="25"/>
  <c r="E28" i="25"/>
  <c r="H13" i="15"/>
  <c r="H28" i="15" s="1"/>
  <c r="H3" i="18"/>
  <c r="F9" i="15" s="1"/>
  <c r="F9" i="25" s="1"/>
  <c r="H8" i="25"/>
  <c r="H13" i="25" s="1"/>
  <c r="J26" i="15"/>
  <c r="G13" i="25"/>
  <c r="G28" i="25" s="1"/>
  <c r="H26" i="25"/>
  <c r="F8" i="25"/>
  <c r="F26" i="26"/>
  <c r="F28" i="26" s="1"/>
  <c r="J26" i="27"/>
  <c r="J28" i="27" s="1"/>
  <c r="J20" i="25"/>
  <c r="J21" i="25" l="1"/>
  <c r="J26" i="25" s="1"/>
  <c r="F13" i="15"/>
  <c r="F28" i="15" s="1"/>
  <c r="J9" i="25"/>
  <c r="J13" i="25" s="1"/>
  <c r="J13" i="15"/>
  <c r="J28" i="15" s="1"/>
  <c r="F13" i="25"/>
  <c r="F28" i="25" s="1"/>
  <c r="H28" i="25"/>
  <c r="J28" i="25" l="1"/>
</calcChain>
</file>

<file path=xl/sharedStrings.xml><?xml version="1.0" encoding="utf-8"?>
<sst xmlns="http://schemas.openxmlformats.org/spreadsheetml/2006/main" count="808" uniqueCount="191">
  <si>
    <t>PREVISIÓ ESTAT D'INGRESSOS:</t>
  </si>
  <si>
    <t xml:space="preserve">Capítol  </t>
  </si>
  <si>
    <t xml:space="preserve">   Descripció</t>
  </si>
  <si>
    <t xml:space="preserve">Pressupost                           </t>
  </si>
  <si>
    <t>Modificació crèdit</t>
  </si>
  <si>
    <t>Pressupost              actual</t>
  </si>
  <si>
    <t>Drets reconeguts 31/03/2022</t>
  </si>
  <si>
    <t>Deutors</t>
  </si>
  <si>
    <t>Ingressos (cobrat)</t>
  </si>
  <si>
    <t>Saldo</t>
  </si>
  <si>
    <t>Taxes, preus públics i altres ingressos</t>
  </si>
  <si>
    <t xml:space="preserve">Transferències corrents </t>
  </si>
  <si>
    <t>Ingressos patrimonials</t>
  </si>
  <si>
    <t>Actius financers</t>
  </si>
  <si>
    <t>TOTAL PREVISIÓ ESTAT D'INGRESSOS</t>
  </si>
  <si>
    <t>PREVISIÓ ESTAT DE DESPESES: Programa: 462</t>
  </si>
  <si>
    <t>Obligacions reconegudes 31/03/2022</t>
  </si>
  <si>
    <t>Creditors</t>
  </si>
  <si>
    <t>Depeses (pagat)</t>
  </si>
  <si>
    <t>Despeses de Personal</t>
  </si>
  <si>
    <t>Despeses corrents de béns i serveis</t>
  </si>
  <si>
    <t>Despeses financeres</t>
  </si>
  <si>
    <t>Transferències corrents</t>
  </si>
  <si>
    <t>Inversions reals</t>
  </si>
  <si>
    <t>TOTAL PREVISIÓ ESTAT DE DESPESES</t>
  </si>
  <si>
    <t>Saldos…</t>
  </si>
  <si>
    <t>PREVISIÓ ESTAT DE DESPESES: Programa: 462.00</t>
  </si>
  <si>
    <t>IERMB</t>
  </si>
  <si>
    <t>CAPÍTOL 3: Taxes, preus públics i altres ingressos</t>
  </si>
  <si>
    <t>Capítol  /  Concepte</t>
  </si>
  <si>
    <t>Descripció</t>
  </si>
  <si>
    <t xml:space="preserve">Pressupost </t>
  </si>
  <si>
    <t>Venda de publicacions</t>
  </si>
  <si>
    <t>Altres ingressos diversos</t>
  </si>
  <si>
    <t>Ajuntament BCN</t>
  </si>
  <si>
    <t>Enquesta de Mobilitat en dia Feiner (EMEF)</t>
  </si>
  <si>
    <t>ATM</t>
  </si>
  <si>
    <t>Explotació mostra municipal EVAMB 2022</t>
  </si>
  <si>
    <t>Ajuntament Hospitalet de Llobregat</t>
  </si>
  <si>
    <t>Pla Estratègic Granollers</t>
  </si>
  <si>
    <t>Ajuntament de Granollers</t>
  </si>
  <si>
    <t>Altres estudis o activitats</t>
  </si>
  <si>
    <t>Varis</t>
  </si>
  <si>
    <t xml:space="preserve">CAPÍTOL 4: Transferències corrents </t>
  </si>
  <si>
    <t>Pressupost</t>
  </si>
  <si>
    <t>Departament d'Empresa i Ocupació (Gencat)</t>
  </si>
  <si>
    <t>Global Entrepreneurship Monitor Catalunya</t>
  </si>
  <si>
    <t>Universitat Autònoma de Barcelona</t>
  </si>
  <si>
    <t>Aportació Institucional</t>
  </si>
  <si>
    <t>Diputació de Barcelona</t>
  </si>
  <si>
    <t>Ajuntament de Barcelona</t>
  </si>
  <si>
    <t xml:space="preserve">Aportació Institucional </t>
  </si>
  <si>
    <t>Contracte Programa Àrea Drets Socials</t>
  </si>
  <si>
    <t>Àrea Metropolitana de Barcelona</t>
  </si>
  <si>
    <t xml:space="preserve">Contracte Programa </t>
  </si>
  <si>
    <t>CAPÍTOL 5: Ingressos patrimonials</t>
  </si>
  <si>
    <t>Interessos de dipòsits</t>
  </si>
  <si>
    <t>CAPÍTOL 8: Actius Financers</t>
  </si>
  <si>
    <t>Pressupost Inicial</t>
  </si>
  <si>
    <t>Actius Financers</t>
  </si>
  <si>
    <t>Romanent de Tresoreria amb despesa afectada</t>
  </si>
  <si>
    <t>CAPÍTOL 1: Despeses de personal</t>
  </si>
  <si>
    <t>Programa</t>
  </si>
  <si>
    <t>Capítol / concepte</t>
  </si>
  <si>
    <t>Despeses (pagat)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</si>
  <si>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</si>
  <si>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</si>
  <si>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</si>
  <si>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</si>
  <si>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</si>
  <si>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</si>
  <si>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</si>
  <si>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</si>
  <si>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</si>
  <si>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</si>
  <si>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</si>
  <si>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</si>
  <si>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</si>
  <si>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</si>
  <si>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</si>
  <si>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</si>
  <si>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</si>
  <si>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</si>
  <si>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</si>
  <si>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</si>
  <si>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</si>
  <si>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</si>
  <si>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</si>
  <si>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</si>
  <si>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</si>
  <si>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</si>
  <si>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</si>
  <si>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</si>
  <si>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</si>
  <si>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procès 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</si>
  <si>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</si>
  <si>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</si>
  <si>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</si>
  <si>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</si>
  <si>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</si>
  <si>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</si>
  <si>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</si>
  <si>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</si>
  <si>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</si>
  <si>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</si>
  <si>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</si>
  <si>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</si>
  <si>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</si>
  <si>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</si>
  <si>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</si>
  <si>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</si>
  <si>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</si>
  <si>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</si>
  <si>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22699</t>
  </si>
  <si>
    <t>Altres despeses diverses</t>
  </si>
  <si>
    <t>22706</t>
  </si>
  <si>
    <t>22799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</si>
  <si>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</si>
  <si>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</si>
  <si>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</si>
  <si>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</si>
  <si>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</si>
  <si>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</si>
  <si>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</si>
  <si>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</si>
  <si>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</si>
  <si>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</si>
  <si>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</si>
  <si>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</si>
  <si>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</si>
  <si>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</si>
  <si>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46700</t>
  </si>
  <si>
    <t>A Consorcis</t>
  </si>
  <si>
    <t xml:space="preserve">CAPÍTOL 6: Inversions reals 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</si>
  <si>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</si>
  <si>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</si>
  <si>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</si>
  <si>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</si>
  <si>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</si>
  <si>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</si>
  <si>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64100</t>
  </si>
  <si>
    <t>Aplicacions informàtiques</t>
  </si>
  <si>
    <t>PREVISIÓ ESTAT DE DESPESES: Programa: 462.01</t>
  </si>
  <si>
    <t>OHB</t>
  </si>
  <si>
    <t>Ajuntament BCN (IMHAB)</t>
  </si>
  <si>
    <t>* Aquesta encomana de gestió vehicula les aportacions de la pròpia AMB (25%), de la Diputació de BCN (25%) i de la Generalitat de Catalunya (25%)</t>
  </si>
  <si>
    <t>462.01</t>
  </si>
  <si>
    <t>Incorporació romanent</t>
  </si>
  <si>
    <t>63300</t>
  </si>
  <si>
    <t>Maquinaria, instal·lacions tècniques i utillatge</t>
  </si>
  <si>
    <t>PREVISIÓ ESTAT DE DESPESES: Programa: 462.02</t>
  </si>
  <si>
    <t>IIAB</t>
  </si>
  <si>
    <t>Àrea Drets Socials Ajuntament de Barcelona</t>
  </si>
  <si>
    <t>462.02</t>
  </si>
  <si>
    <t>D'organismes autònoms i agències de les comunitats autònomes</t>
  </si>
  <si>
    <t>20600</t>
  </si>
  <si>
    <t>Arrendaments d'equips per a processos d'informació</t>
  </si>
  <si>
    <t>Reparacions, manten.i conservació. Maquinària, instal·lacions</t>
  </si>
  <si>
    <t>Rep., manteniment i cons. Equips processos d'informació</t>
  </si>
  <si>
    <t>22610</t>
  </si>
  <si>
    <t>Comunicació</t>
  </si>
  <si>
    <t>* EVAMB+GEMUAB+JTrullen+EPlatges+TCGEM+EMEF+ECURB+ECAMB+Màster+Direcció+Ergasat+Notari+OHB+IIAB</t>
  </si>
  <si>
    <t>** Ssarasa+JMedina+OHB+IIAB</t>
  </si>
  <si>
    <t>*** AMB Xifres+RPapers64+ GEM (Anuari a càrrec romanents 2021)+IIAB</t>
  </si>
  <si>
    <t>Estudis i treballs tècnics*</t>
  </si>
  <si>
    <t>Treballs realitzats per persones físiques o jurídiques**</t>
  </si>
  <si>
    <t>Despeses de publicacions***</t>
  </si>
  <si>
    <t>* EVAMB+GEMUAB+JTrullen+EPlatges+TCGEM+EMEF+ECURB+ECAMB+Màster+Direcció+Ergasat+Notari</t>
  </si>
  <si>
    <t>** Ssarasa+Jmedina</t>
  </si>
  <si>
    <t>*** AMB Xifres+RPapers64+ GEM (Anuari a càrrec romanents 2021)</t>
  </si>
  <si>
    <t>Romanent de Tresoreria per a despeses generals</t>
  </si>
  <si>
    <t>Vehicle privat i comerç</t>
  </si>
  <si>
    <t>Altres transferències UE</t>
  </si>
  <si>
    <t>EIT Urban Mobility. Inclusify</t>
  </si>
  <si>
    <t>Suport Pla de Treball OHB 2023 (25%)</t>
  </si>
  <si>
    <t>Altres estudis (Xifres habitatge, visor dades, etc.)</t>
  </si>
  <si>
    <t>Aportació OHB 2023 (25%)</t>
  </si>
  <si>
    <t>Subvenció OHB 2023 (25%)</t>
  </si>
  <si>
    <t>Encomana de gestió Pla del Joc 2023</t>
  </si>
  <si>
    <t>Obligacions reconegudes 31/03/2023</t>
  </si>
  <si>
    <t>Drets reconeguts 31/03/2023</t>
  </si>
  <si>
    <t>Subvenció IVU 2023</t>
  </si>
  <si>
    <t>22003</t>
  </si>
  <si>
    <t>Llicències i programes informàtics</t>
  </si>
  <si>
    <t>Escola Administració Pública de Catalunya</t>
  </si>
  <si>
    <t>Observatori DESC</t>
  </si>
  <si>
    <t>Aportació OHB 2023 (12,5%) _ Agència Habitatge Catalunya</t>
  </si>
  <si>
    <t>Aportació OHB 2023 (12,5%) _ Incasòl</t>
  </si>
  <si>
    <t>PRESSUPOST IERMB 31/03/2023</t>
  </si>
  <si>
    <t>PRESSUPOST OHB 31/03/2023</t>
  </si>
  <si>
    <t>PRESSUPOST IIAB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</si>
</sst>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;\-#,###,##0.00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42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2" borderId="5" xfId="0" applyFill="1" applyBorder="1"/>
    <xf numFmtId="4" fontId="5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10" fillId="0" borderId="0" xfId="0" applyFont="1"/>
    <xf numFmtId="4" fontId="11" fillId="0" borderId="6" xfId="0" applyNumberFormat="1" applyFont="1" applyBorder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Border="1" applyAlignment="1">
      <alignment horizontal="center"/>
    </xf>
    <xf numFmtId="0" fontId="0" fillId="0" borderId="8" xfId="0" applyBorder="1"/>
    <xf numFmtId="4" fontId="0" fillId="0" borderId="12" xfId="0" applyNumberFormat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left"/>
    </xf>
    <xf numFmtId="0" fontId="5" fillId="0" borderId="0" xfId="0" applyFont="1"/>
    <xf numFmtId="4" fontId="6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" fontId="1" fillId="0" borderId="6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0" fillId="0" borderId="0" xfId="0" quotePrefix="1" applyNumberFormat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4" fontId="2" fillId="0" borderId="0" xfId="0" applyNumberFormat="1" applyFont="1" applyAlignment="1">
      <alignment horizontal="right"/>
    </xf>
    <xf numFmtId="4" fontId="5" fillId="0" borderId="12" xfId="0" applyNumberFormat="1" applyFont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0" fillId="0" borderId="10" xfId="0" applyBorder="1"/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4" fontId="1" fillId="0" borderId="15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1" fillId="0" borderId="4" xfId="0" applyNumberFormat="1" applyFont="1" applyBorder="1" applyAlignment="1">
      <alignment horizontal="right" vertical="center" wrapText="1"/>
    </xf>
    <xf numFmtId="4" fontId="8" fillId="2" borderId="5" xfId="0" applyNumberFormat="1" applyFont="1" applyFill="1" applyBorder="1"/>
    <xf numFmtId="4" fontId="2" fillId="0" borderId="2" xfId="0" applyNumberFormat="1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4" fontId="11" fillId="0" borderId="16" xfId="0" applyNumberFormat="1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2" borderId="4" xfId="0" applyFill="1" applyBorder="1"/>
    <xf numFmtId="0" fontId="7" fillId="2" borderId="5" xfId="0" applyFont="1" applyFill="1" applyBorder="1"/>
    <xf numFmtId="0" fontId="7" fillId="2" borderId="4" xfId="0" applyFont="1" applyFill="1" applyBorder="1"/>
    <xf numFmtId="4" fontId="11" fillId="0" borderId="18" xfId="0" applyNumberFormat="1" applyFont="1" applyBorder="1"/>
    <xf numFmtId="4" fontId="11" fillId="0" borderId="18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7" fillId="0" borderId="0" xfId="0" applyFont="1"/>
    <xf numFmtId="0" fontId="0" fillId="0" borderId="19" xfId="0" applyBorder="1"/>
    <xf numFmtId="0" fontId="0" fillId="0" borderId="0" xfId="0" applyAlignment="1">
      <alignment vertical="center"/>
    </xf>
    <xf numFmtId="4" fontId="5" fillId="0" borderId="2" xfId="0" applyNumberFormat="1" applyFont="1" applyBorder="1"/>
    <xf numFmtId="0" fontId="2" fillId="0" borderId="2" xfId="0" applyFont="1" applyBorder="1" applyAlignment="1">
      <alignment horizontal="left"/>
    </xf>
    <xf numFmtId="4" fontId="5" fillId="0" borderId="21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49" fontId="0" fillId="0" borderId="20" xfId="0" applyNumberForma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/>
    </xf>
    <xf numFmtId="0" fontId="12" fillId="0" borderId="0" xfId="1"/>
    <xf numFmtId="0" fontId="2" fillId="0" borderId="22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/>
    </xf>
    <xf numFmtId="0" fontId="21" fillId="0" borderId="0" xfId="0" applyFont="1"/>
    <xf numFmtId="4" fontId="22" fillId="0" borderId="0" xfId="0" applyNumberFormat="1" applyFont="1" applyAlignment="1">
      <alignment horizontal="left"/>
    </xf>
    <xf numFmtId="0" fontId="0" fillId="0" borderId="0" xfId="0" quotePrefix="1"/>
    <xf numFmtId="0" fontId="21" fillId="0" borderId="0" xfId="0" quotePrefix="1" applyFont="1"/>
    <xf numFmtId="4" fontId="6" fillId="0" borderId="1" xfId="0" applyNumberFormat="1" applyFont="1" applyBorder="1" applyAlignment="1">
      <alignment horizontal="left"/>
    </xf>
    <xf numFmtId="0" fontId="0" fillId="0" borderId="20" xfId="0" applyBorder="1"/>
    <xf numFmtId="4" fontId="1" fillId="0" borderId="6" xfId="0" applyNumberFormat="1" applyFont="1" applyBorder="1"/>
    <xf numFmtId="1" fontId="0" fillId="0" borderId="6" xfId="0" applyNumberFormat="1" applyBorder="1" applyAlignment="1">
      <alignment horizontal="right"/>
    </xf>
    <xf numFmtId="0" fontId="0" fillId="0" borderId="6" xfId="0" applyBorder="1"/>
    <xf numFmtId="4" fontId="2" fillId="0" borderId="6" xfId="0" applyNumberFormat="1" applyFont="1" applyBorder="1" applyAlignment="1">
      <alignment horizontal="left"/>
    </xf>
    <xf numFmtId="4" fontId="5" fillId="0" borderId="6" xfId="0" applyNumberFormat="1" applyFont="1" applyBorder="1" applyAlignment="1">
      <alignment horizontal="right"/>
    </xf>
    <xf numFmtId="4" fontId="21" fillId="0" borderId="0" xfId="0" applyNumberFormat="1" applyFont="1"/>
    <xf numFmtId="4" fontId="11" fillId="0" borderId="14" xfId="0" applyNumberFormat="1" applyFont="1" applyBorder="1"/>
    <xf numFmtId="4" fontId="11" fillId="0" borderId="10" xfId="0" applyNumberFormat="1" applyFont="1" applyBorder="1" applyAlignment="1">
      <alignment horizontal="right"/>
    </xf>
    <xf numFmtId="4" fontId="11" fillId="0" borderId="2" xfId="0" applyNumberFormat="1" applyFont="1" applyBorder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839931</xdr:colOff>
      <xdr:row>0</xdr:row>
      <xdr:rowOff>43295</xdr:rowOff>
    </xdr:from>
    <xdr:to>
      <xdr:col>9</xdr:col>
      <xdr:colOff>962938</xdr:colOff>
      <xdr:row>3</xdr:row>
      <xdr:rowOff>57302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113" y="43295"/>
          <a:ext cx="1345670" cy="65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870260</xdr:colOff>
      <xdr:row>0</xdr:row>
      <xdr:rowOff>0</xdr:rowOff>
    </xdr:from>
    <xdr:to>
      <xdr:col>9</xdr:col>
      <xdr:colOff>1091890</xdr:colOff>
      <xdr:row>3</xdr:row>
      <xdr:rowOff>28574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2242" y="0"/>
          <a:ext cx="1418063" cy="65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76200</xdr:rowOff>
    </xdr:from>
    <xdr:to>
      <xdr:col>9</xdr:col>
      <xdr:colOff>815612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76200"/>
          <a:ext cx="1910987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952500</xdr:colOff>
      <xdr:row>29</xdr:row>
      <xdr:rowOff>123825</xdr:rowOff>
    </xdr:from>
    <xdr:to>
      <xdr:col>9</xdr:col>
      <xdr:colOff>904874</xdr:colOff>
      <xdr:row>32</xdr:row>
      <xdr:rowOff>150495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B690177-10FF-4972-A031-268F9359B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6705600"/>
          <a:ext cx="1152524" cy="598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0</xdr:row>
      <xdr:rowOff>114299</xdr:rowOff>
    </xdr:from>
    <xdr:to>
      <xdr:col>9</xdr:col>
      <xdr:colOff>1059075</xdr:colOff>
      <xdr:row>3</xdr:row>
      <xdr:rowOff>126449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299"/>
          <a:ext cx="1611525" cy="65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1076325</xdr:colOff>
      <xdr:row>29</xdr:row>
      <xdr:rowOff>47625</xdr:rowOff>
    </xdr:from>
    <xdr:to>
      <xdr:col>9</xdr:col>
      <xdr:colOff>1028699</xdr:colOff>
      <xdr:row>32</xdr:row>
      <xdr:rowOff>74295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8825" y="6629400"/>
          <a:ext cx="1152524" cy="5981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0"/>
  <sheetViews>
    <sheetView showGridLines="0" tabSelected="1" showRuler="0" view="pageLayout" zoomScaleNormal="100" workbookViewId="0">
      <selection activeCell="B2" sqref="B2"/>
    </sheetView>
  </sheetViews>
  <sheetFormatPr defaultColWidth="11.42578125" defaultRowHeight="15" x14ac:dyDescent="0.25"/>
  <cols>
    <col min="1" max="1" width="7" customWidth="1"/>
    <col min="2" max="2" width="10.7109375" customWidth="1"/>
    <col min="3" max="3" width="33.7109375" customWidth="1"/>
    <col min="4" max="4" width="17.140625" customWidth="1"/>
    <col min="5" max="5" width="16.42578125" customWidth="1"/>
    <col min="6" max="6" width="16.5703125" customWidth="1"/>
    <col min="7" max="9" width="16.7109375" customWidth="1"/>
    <col min="10" max="10" width="17.28515625" bestFit="1" customWidth="1"/>
  </cols>
  <sheetData>
    <row r="1" spans="2:10" ht="15.75" thickBot="1" x14ac:dyDescent="0.3"/>
    <row r="2" spans="2:10" ht="19.5" thickBot="1" x14ac:dyDescent="0.35">
      <c r="B2" s="18" t="s">
        <v>188</v>
      </c>
      <c r="C2" s="7"/>
      <c r="D2" s="7"/>
      <c r="E2" s="7"/>
      <c r="F2" s="7"/>
      <c r="G2" s="100"/>
    </row>
    <row r="4" spans="2:10" ht="18.75" x14ac:dyDescent="0.3">
      <c r="B4" s="19" t="s">
        <v>0</v>
      </c>
    </row>
    <row r="5" spans="2:10" ht="15.75" thickBot="1" x14ac:dyDescent="0.3"/>
    <row r="6" spans="2:10" s="21" customFormat="1" ht="43.5" customHeight="1" thickBot="1" x14ac:dyDescent="0.3">
      <c r="B6" s="20" t="s">
        <v>1</v>
      </c>
      <c r="C6" s="79" t="s">
        <v>2</v>
      </c>
      <c r="D6" s="78" t="s">
        <v>3</v>
      </c>
      <c r="E6" s="78" t="s">
        <v>4</v>
      </c>
      <c r="F6" s="78" t="s">
        <v>5</v>
      </c>
      <c r="G6" s="96" t="s">
        <v>180</v>
      </c>
      <c r="H6" s="78" t="s">
        <v>7</v>
      </c>
      <c r="I6" s="97" t="s">
        <v>8</v>
      </c>
      <c r="J6" s="98" t="s">
        <v>9</v>
      </c>
    </row>
    <row r="7" spans="2:10" x14ac:dyDescent="0.25">
      <c r="B7" s="22"/>
      <c r="C7" s="23"/>
      <c r="D7" s="24"/>
      <c r="E7" s="24"/>
      <c r="F7" s="24"/>
      <c r="G7" s="54"/>
      <c r="I7" s="99"/>
      <c r="J7" s="99"/>
    </row>
    <row r="8" spans="2:10" x14ac:dyDescent="0.25">
      <c r="B8" s="25">
        <v>3</v>
      </c>
      <c r="C8" s="26" t="s">
        <v>10</v>
      </c>
      <c r="D8" s="77">
        <f>'Resum IERMB'!D8+'Resum OHB'!D8+'Resum IIAB'!D8</f>
        <v>611394.98</v>
      </c>
      <c r="E8" s="77">
        <f>'Resum IERMB'!E8+'Resum OHB'!E8+'Resum IIAB'!E8</f>
        <v>0</v>
      </c>
      <c r="F8" s="77">
        <f>'Resum IERMB'!F8+'Resum OHB'!F8+'Resum IIAB'!F8</f>
        <v>611394.98</v>
      </c>
      <c r="G8" s="77">
        <f>'Resum IERMB'!G8+'Resum OHB'!G8+'Resum IIAB'!G8</f>
        <v>86852.08</v>
      </c>
      <c r="H8" s="77">
        <f>'Resum IERMB'!H8+'Resum OHB'!H8+'Resum IIAB'!H8</f>
        <v>71070.880000000005</v>
      </c>
      <c r="I8" s="77">
        <f>'Resum IERMB'!I8+'Resum OHB'!I8+'Resum IIAB'!I8</f>
        <v>15781.2</v>
      </c>
      <c r="J8" s="77">
        <f>'Resum IERMB'!J8+'Resum OHB'!J8+'Resum IIAB'!J8</f>
        <v>-524542.9</v>
      </c>
    </row>
    <row r="9" spans="2:10" x14ac:dyDescent="0.25">
      <c r="B9" s="25">
        <v>4</v>
      </c>
      <c r="C9" s="26" t="s">
        <v>11</v>
      </c>
      <c r="D9" s="77">
        <f>'Resum IERMB'!D9+'Resum OHB'!D9+'Resum IIAB'!D9</f>
        <v>3006944.16</v>
      </c>
      <c r="E9" s="77">
        <f>'Resum IERMB'!E9+'Resum OHB'!E9+'Resum IIAB'!E9</f>
        <v>0</v>
      </c>
      <c r="F9" s="77">
        <f>'Resum IERMB'!F9+'Resum OHB'!F9+'Resum IIAB'!F9</f>
        <v>3006944.16</v>
      </c>
      <c r="G9" s="77">
        <f>'Resum IERMB'!G9+'Resum OHB'!G9+'Resum IIAB'!G9</f>
        <v>21094.05</v>
      </c>
      <c r="H9" s="77">
        <f>'Resum IERMB'!H9+'Resum OHB'!H9+'Resum IIAB'!H9</f>
        <v>0</v>
      </c>
      <c r="I9" s="77">
        <f>'Resum IERMB'!I9+'Resum OHB'!I9+'Resum IIAB'!I9</f>
        <v>21094.05</v>
      </c>
      <c r="J9" s="77">
        <f>'Resum IERMB'!J9+'Resum OHB'!J9+'Resum IIAB'!J9</f>
        <v>-2985850.11</v>
      </c>
    </row>
    <row r="10" spans="2:10" x14ac:dyDescent="0.25">
      <c r="B10" s="25">
        <v>5</v>
      </c>
      <c r="C10" s="26" t="s">
        <v>12</v>
      </c>
      <c r="D10" s="77">
        <f>'Resum IERMB'!D10+'Resum OHB'!D10+'Resum IIAB'!D10</f>
        <v>30</v>
      </c>
      <c r="E10" s="77">
        <f>'Resum IERMB'!E10+'Resum OHB'!E10+'Resum IIAB'!E10</f>
        <v>0</v>
      </c>
      <c r="F10" s="77">
        <f>'Resum IERMB'!F10+'Resum OHB'!F10+'Resum IIAB'!F10</f>
        <v>30</v>
      </c>
      <c r="G10" s="77">
        <f>'Resum IERMB'!G10+'Resum OHB'!G10+'Resum IIAB'!G10</f>
        <v>0</v>
      </c>
      <c r="H10" s="77">
        <f>'Resum IERMB'!H10+'Resum OHB'!H10+'Resum IIAB'!H10</f>
        <v>0</v>
      </c>
      <c r="I10" s="77">
        <f>'Resum IERMB'!I10+'Resum OHB'!I10+'Resum IIAB'!I10</f>
        <v>0</v>
      </c>
      <c r="J10" s="77">
        <f>'Resum IERMB'!J10+'Resum OHB'!J10+'Resum IIAB'!J10</f>
        <v>-30</v>
      </c>
    </row>
    <row r="11" spans="2:10" x14ac:dyDescent="0.25">
      <c r="B11" s="25">
        <v>8</v>
      </c>
      <c r="C11" s="26" t="s">
        <v>13</v>
      </c>
      <c r="D11" s="77">
        <f>'Resum IERMB'!D11+'Resum OHB'!D11+'Resum IIAB'!D11</f>
        <v>0</v>
      </c>
      <c r="E11" s="77">
        <f>'Resum IERMB'!E11+'Resum OHB'!E11+'Resum IIAB'!E11</f>
        <v>591730.81999999995</v>
      </c>
      <c r="F11" s="77">
        <f>'Resum IERMB'!F11+'Resum OHB'!F11+'Resum IIAB'!F11</f>
        <v>591730.81999999995</v>
      </c>
      <c r="G11" s="77">
        <f>'Resum IERMB'!G11+'Resum OHB'!G11+'Resum IIAB'!G11</f>
        <v>0</v>
      </c>
      <c r="H11" s="77">
        <f>'Resum IERMB'!H11+'Resum OHB'!H11+'Resum IIAB'!H11</f>
        <v>0</v>
      </c>
      <c r="I11" s="77">
        <f>'Resum IERMB'!I11+'Resum OHB'!I11+'Resum IIAB'!I11</f>
        <v>0</v>
      </c>
      <c r="J11" s="77">
        <f>'Resum IERMB'!J11+'Resum OHB'!J11+'Resum IIAB'!J11</f>
        <v>-591730.81999999995</v>
      </c>
    </row>
    <row r="12" spans="2:10" x14ac:dyDescent="0.25">
      <c r="C12" s="1"/>
    </row>
    <row r="13" spans="2:10" s="31" customFormat="1" ht="18.75" x14ac:dyDescent="0.3">
      <c r="B13" s="28" t="s">
        <v>14</v>
      </c>
      <c r="C13" s="29"/>
      <c r="D13" s="30">
        <f>SUM(D8:D12)</f>
        <v>3618369.14</v>
      </c>
      <c r="E13" s="30">
        <f t="shared" ref="E13:J13" si="0">SUM(E8:E12)</f>
        <v>591730.81999999995</v>
      </c>
      <c r="F13" s="30">
        <f t="shared" si="0"/>
        <v>4210099.96</v>
      </c>
      <c r="G13" s="30">
        <f t="shared" si="0"/>
        <v>107946.13</v>
      </c>
      <c r="H13" s="30">
        <f t="shared" si="0"/>
        <v>71070.880000000005</v>
      </c>
      <c r="I13" s="30">
        <f t="shared" si="0"/>
        <v>36875.25</v>
      </c>
      <c r="J13" s="30">
        <f t="shared" si="0"/>
        <v>-4102153.8299999996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15</v>
      </c>
    </row>
    <row r="17" spans="2:10" ht="15.75" thickBot="1" x14ac:dyDescent="0.3"/>
    <row r="18" spans="2:10" s="21" customFormat="1" ht="45.75" thickBot="1" x14ac:dyDescent="0.3">
      <c r="B18" s="20" t="s">
        <v>1</v>
      </c>
      <c r="C18" s="79" t="s">
        <v>2</v>
      </c>
      <c r="D18" s="78" t="s">
        <v>3</v>
      </c>
      <c r="E18" s="78" t="s">
        <v>4</v>
      </c>
      <c r="F18" s="78" t="s">
        <v>5</v>
      </c>
      <c r="G18" s="96" t="s">
        <v>179</v>
      </c>
      <c r="H18" s="78" t="s">
        <v>17</v>
      </c>
      <c r="I18" s="97" t="s">
        <v>18</v>
      </c>
      <c r="J18" s="98" t="s">
        <v>9</v>
      </c>
    </row>
    <row r="19" spans="2:10" x14ac:dyDescent="0.25">
      <c r="B19" s="22"/>
      <c r="C19" s="23"/>
      <c r="D19" s="33"/>
      <c r="E19" s="33"/>
      <c r="F19" s="33"/>
    </row>
    <row r="20" spans="2:10" x14ac:dyDescent="0.25">
      <c r="B20" s="25">
        <v>1</v>
      </c>
      <c r="C20" s="26" t="s">
        <v>19</v>
      </c>
      <c r="D20" s="80">
        <f>'Resum IERMB'!D20+'Resum OHB'!D20+'Resum IIAB'!D20</f>
        <v>2735231.45</v>
      </c>
      <c r="E20" s="80">
        <f>'Resum IERMB'!E20+'Resum OHB'!E20+'Resum IIAB'!E20</f>
        <v>299125.59999999998</v>
      </c>
      <c r="F20" s="80">
        <f>'Resum IERMB'!F20+'Resum OHB'!F20+'Resum IIAB'!F20</f>
        <v>3034357.05</v>
      </c>
      <c r="G20" s="80">
        <f>'Resum IERMB'!G20+'Resum OHB'!G20+'Resum IIAB'!G20</f>
        <v>750388.03</v>
      </c>
      <c r="H20" s="80">
        <f>'Resum IERMB'!H20+'Resum OHB'!H20+'Resum IIAB'!H20</f>
        <v>0</v>
      </c>
      <c r="I20" s="80">
        <f>'Resum IERMB'!I20+'Resum OHB'!I20+'Resum IIAB'!I20</f>
        <v>750388.03</v>
      </c>
      <c r="J20" s="80">
        <f>'Resum IERMB'!J20+'Resum OHB'!J20+'Resum IIAB'!J20</f>
        <v>2283969.02</v>
      </c>
    </row>
    <row r="21" spans="2:10" x14ac:dyDescent="0.25">
      <c r="B21" s="25">
        <v>2</v>
      </c>
      <c r="C21" s="26" t="s">
        <v>20</v>
      </c>
      <c r="D21" s="80">
        <f>'Resum IERMB'!D21+'Resum OHB'!D21+'Resum IIAB'!D21</f>
        <v>856207.69</v>
      </c>
      <c r="E21" s="80">
        <f>'Resum IERMB'!E21+'Resum OHB'!E21+'Resum IIAB'!E21</f>
        <v>289261.63</v>
      </c>
      <c r="F21" s="80">
        <f>'Resum IERMB'!F21+'Resum OHB'!F21+'Resum IIAB'!F21</f>
        <v>1145469.32</v>
      </c>
      <c r="G21" s="80">
        <f>'Resum IERMB'!G21+'Resum OHB'!G21+'Resum IIAB'!G21</f>
        <v>106374.16</v>
      </c>
      <c r="H21" s="80">
        <f>'Resum IERMB'!H21+'Resum OHB'!H21+'Resum IIAB'!H21</f>
        <v>86897.64</v>
      </c>
      <c r="I21" s="80">
        <f>'Resum IERMB'!I21+'Resum OHB'!I21+'Resum IIAB'!I21</f>
        <v>19476.519999999997</v>
      </c>
      <c r="J21" s="80">
        <f>'Resum IERMB'!J21+'Resum OHB'!J21+'Resum IIAB'!J21</f>
        <v>1039095.16</v>
      </c>
    </row>
    <row r="22" spans="2:10" x14ac:dyDescent="0.25">
      <c r="B22" s="25">
        <v>3</v>
      </c>
      <c r="C22" s="26" t="s">
        <v>21</v>
      </c>
      <c r="D22" s="80">
        <f>'Resum IERMB'!D22+'Resum OHB'!D22+'Resum IIAB'!D22</f>
        <v>430</v>
      </c>
      <c r="E22" s="80">
        <f>'Resum IERMB'!E22+'Resum OHB'!E22+'Resum IIAB'!E22</f>
        <v>0</v>
      </c>
      <c r="F22" s="80">
        <f>'Resum IERMB'!F22+'Resum OHB'!F22+'Resum IIAB'!F22</f>
        <v>430</v>
      </c>
      <c r="G22" s="80">
        <f>'Resum IERMB'!G22+'Resum OHB'!G22+'Resum IIAB'!G22</f>
        <v>75.25</v>
      </c>
      <c r="H22" s="80">
        <f>'Resum IERMB'!H22+'Resum OHB'!H22+'Resum IIAB'!H22</f>
        <v>0</v>
      </c>
      <c r="I22" s="80">
        <f>'Resum IERMB'!I22+'Resum OHB'!I22+'Resum IIAB'!I22</f>
        <v>75.25</v>
      </c>
      <c r="J22" s="80">
        <f>'Resum IERMB'!J22+'Resum OHB'!J22+'Resum IIAB'!J22</f>
        <v>354.75</v>
      </c>
    </row>
    <row r="23" spans="2:10" x14ac:dyDescent="0.25">
      <c r="B23" s="25">
        <v>4</v>
      </c>
      <c r="C23" s="26" t="s">
        <v>22</v>
      </c>
      <c r="D23" s="80">
        <f>'Resum IERMB'!D23+'Resum OHB'!D23+'Resum IIAB'!D23</f>
        <v>0</v>
      </c>
      <c r="E23" s="80">
        <f>'Resum IERMB'!E23+'Resum OHB'!E23+'Resum IIAB'!E23</f>
        <v>0</v>
      </c>
      <c r="F23" s="80">
        <f>'Resum IERMB'!F23+'Resum OHB'!F23+'Resum IIAB'!F23</f>
        <v>0</v>
      </c>
      <c r="G23" s="80">
        <f>'Resum IERMB'!G23+'Resum OHB'!G23+'Resum IIAB'!G23</f>
        <v>0</v>
      </c>
      <c r="H23" s="80">
        <f>'Resum IERMB'!H23+'Resum OHB'!H23+'Resum IIAB'!H23</f>
        <v>0</v>
      </c>
      <c r="I23" s="80">
        <f>'Resum IERMB'!I23+'Resum OHB'!I23+'Resum IIAB'!I23</f>
        <v>0</v>
      </c>
      <c r="J23" s="80">
        <f>'Resum IERMB'!J23+'Resum OHB'!J23+'Resum IIAB'!J23</f>
        <v>0</v>
      </c>
    </row>
    <row r="24" spans="2:10" x14ac:dyDescent="0.25">
      <c r="B24" s="25">
        <v>6</v>
      </c>
      <c r="C24" s="26" t="s">
        <v>23</v>
      </c>
      <c r="D24" s="80">
        <f>'Resum IERMB'!D24+'Resum OHB'!D24+'Resum IIAB'!D24</f>
        <v>26500</v>
      </c>
      <c r="E24" s="80">
        <f>'Resum IERMB'!E24+'Resum OHB'!E24+'Resum IIAB'!E24</f>
        <v>3343.59</v>
      </c>
      <c r="F24" s="80">
        <f>'Resum IERMB'!F24+'Resum OHB'!F24+'Resum IIAB'!F24</f>
        <v>29843.59</v>
      </c>
      <c r="G24" s="80">
        <f>'Resum IERMB'!G24+'Resum OHB'!G24+'Resum IIAB'!G24</f>
        <v>18112.349999999999</v>
      </c>
      <c r="H24" s="80">
        <f>'Resum IERMB'!H24+'Resum OHB'!H24+'Resum IIAB'!H24</f>
        <v>10689.77</v>
      </c>
      <c r="I24" s="80">
        <f>'Resum IERMB'!I24+'Resum OHB'!I24+'Resum IIAB'!I24</f>
        <v>7422.58</v>
      </c>
      <c r="J24" s="80">
        <f>'Resum IERMB'!J24+'Resum OHB'!J24+'Resum IIAB'!J24</f>
        <v>11731.240000000002</v>
      </c>
    </row>
    <row r="26" spans="2:10" s="31" customFormat="1" ht="18.75" x14ac:dyDescent="0.3">
      <c r="B26" s="28" t="s">
        <v>24</v>
      </c>
      <c r="C26" s="29"/>
      <c r="D26" s="30">
        <f>SUM(D20:D25)</f>
        <v>3618369.14</v>
      </c>
      <c r="E26" s="30">
        <f t="shared" ref="E26:J26" si="1">SUM(E20:E25)</f>
        <v>591730.81999999995</v>
      </c>
      <c r="F26" s="30">
        <f>SUM(F20:F25)</f>
        <v>4210099.96</v>
      </c>
      <c r="G26" s="30">
        <f t="shared" si="1"/>
        <v>874949.79</v>
      </c>
      <c r="H26" s="30">
        <f t="shared" si="1"/>
        <v>97587.41</v>
      </c>
      <c r="I26" s="30">
        <f t="shared" si="1"/>
        <v>777362.38</v>
      </c>
      <c r="J26" s="30">
        <f t="shared" si="1"/>
        <v>3335150.1700000004</v>
      </c>
    </row>
    <row r="28" spans="2:10" x14ac:dyDescent="0.25">
      <c r="C28" s="23" t="s">
        <v>25</v>
      </c>
      <c r="D28" s="17">
        <f t="shared" ref="D28:I28" si="2">D13-D26</f>
        <v>0</v>
      </c>
      <c r="E28" s="17">
        <f t="shared" si="2"/>
        <v>0</v>
      </c>
      <c r="F28" s="17">
        <f t="shared" si="2"/>
        <v>0</v>
      </c>
      <c r="G28" s="17">
        <f t="shared" si="2"/>
        <v>-767003.66</v>
      </c>
      <c r="H28" s="17">
        <f t="shared" si="2"/>
        <v>-26516.53</v>
      </c>
      <c r="I28" s="17">
        <f t="shared" si="2"/>
        <v>-740487.13</v>
      </c>
      <c r="J28" s="17">
        <f>J13+J26</f>
        <v>-767003.65999999922</v>
      </c>
    </row>
    <row r="29" spans="2:10" ht="7.5" customHeight="1" x14ac:dyDescent="0.25">
      <c r="C29" s="76"/>
      <c r="D29" s="17"/>
    </row>
    <row r="30" spans="2:10" x14ac:dyDescent="0.25">
      <c r="D30" s="17"/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5"/>
  <sheetViews>
    <sheetView showGridLines="0" view="pageLayout" zoomScaleNormal="100" workbookViewId="0">
      <selection activeCell="B1" sqref="B1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1" customWidth="1"/>
    <col min="5" max="5" width="24.5703125" customWidth="1"/>
    <col min="6" max="6" width="14.42578125" customWidth="1"/>
    <col min="7" max="10" width="16.7109375" customWidth="1"/>
    <col min="11" max="11" width="12.85546875" bestFit="1" customWidth="1"/>
    <col min="12" max="12" width="13.7109375" bestFit="1" customWidth="1"/>
    <col min="13" max="13" width="12.5703125" customWidth="1"/>
  </cols>
  <sheetData>
    <row r="1" spans="1:12" ht="18.75" x14ac:dyDescent="0.3">
      <c r="A1" s="106" t="s">
        <v>143</v>
      </c>
    </row>
    <row r="2" spans="1:12" ht="15.75" thickBot="1" x14ac:dyDescent="0.3"/>
    <row r="3" spans="1:12" s="13" customFormat="1" ht="18" thickBot="1" x14ac:dyDescent="0.35">
      <c r="A3" s="35" t="s">
        <v>28</v>
      </c>
      <c r="B3" s="36"/>
      <c r="C3" s="36"/>
      <c r="D3" s="36"/>
      <c r="E3" s="36"/>
      <c r="F3" s="67">
        <f t="shared" ref="F3:L3" si="0">F7</f>
        <v>138808.72</v>
      </c>
      <c r="G3" s="67">
        <f t="shared" si="0"/>
        <v>0</v>
      </c>
      <c r="H3" s="67">
        <f t="shared" si="0"/>
        <v>138808.72</v>
      </c>
      <c r="I3" s="67">
        <f t="shared" si="0"/>
        <v>56428.08</v>
      </c>
      <c r="J3" s="67">
        <f t="shared" si="0"/>
        <v>56428.08</v>
      </c>
      <c r="K3" s="67">
        <f t="shared" si="0"/>
        <v>0</v>
      </c>
      <c r="L3" s="67">
        <f t="shared" si="0"/>
        <v>-82380.640000000014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7"/>
      <c r="F5" s="58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10</v>
      </c>
      <c r="D7" s="41"/>
      <c r="E7" s="41"/>
      <c r="F7" s="42">
        <f>F8</f>
        <v>138808.72</v>
      </c>
      <c r="G7" s="42">
        <f t="shared" ref="G7:L7" si="1">G8</f>
        <v>0</v>
      </c>
      <c r="H7" s="42">
        <f t="shared" si="1"/>
        <v>138808.72</v>
      </c>
      <c r="I7" s="42">
        <f t="shared" si="1"/>
        <v>56428.08</v>
      </c>
      <c r="J7" s="42">
        <f t="shared" si="1"/>
        <v>56428.08</v>
      </c>
      <c r="K7" s="42">
        <f t="shared" si="1"/>
        <v>0</v>
      </c>
      <c r="L7" s="42">
        <f t="shared" si="1"/>
        <v>-82380.640000000014</v>
      </c>
    </row>
    <row r="8" spans="1:12" ht="15.75" thickTop="1" x14ac:dyDescent="0.25">
      <c r="B8" s="61">
        <v>39901</v>
      </c>
      <c r="C8" s="43" t="s">
        <v>33</v>
      </c>
      <c r="D8" s="44"/>
      <c r="E8" s="44"/>
      <c r="F8" s="45">
        <f>SUM(F9:F12)</f>
        <v>138808.72</v>
      </c>
      <c r="G8" s="137">
        <f>SUM(G9:G12)</f>
        <v>0</v>
      </c>
      <c r="H8" s="45">
        <f>SUM(H9:H12)</f>
        <v>138808.72</v>
      </c>
      <c r="I8" s="45">
        <f t="shared" ref="I8:L8" si="2">SUM(I9:I12)</f>
        <v>56428.08</v>
      </c>
      <c r="J8" s="45">
        <f t="shared" si="2"/>
        <v>56428.08</v>
      </c>
      <c r="K8" s="45">
        <f t="shared" si="2"/>
        <v>0</v>
      </c>
      <c r="L8" s="45">
        <f t="shared" si="2"/>
        <v>-82380.640000000014</v>
      </c>
    </row>
    <row r="9" spans="1:12" x14ac:dyDescent="0.25">
      <c r="B9" s="62"/>
      <c r="C9" s="82"/>
      <c r="D9" s="94" t="s">
        <v>174</v>
      </c>
      <c r="E9" s="55" t="s">
        <v>144</v>
      </c>
      <c r="F9" s="14">
        <v>113808.72</v>
      </c>
      <c r="G9" s="121"/>
      <c r="H9" s="8">
        <f t="shared" ref="H9:H10" si="3">F9+G9</f>
        <v>113808.72</v>
      </c>
      <c r="I9" s="8">
        <v>28452.18</v>
      </c>
      <c r="J9" s="8">
        <f t="shared" ref="J9:J10" si="4">I9-K9</f>
        <v>28452.18</v>
      </c>
      <c r="K9" s="8">
        <v>0</v>
      </c>
      <c r="L9" s="8">
        <f t="shared" ref="L9:L10" si="5">I9-H9</f>
        <v>-85356.540000000008</v>
      </c>
    </row>
    <row r="10" spans="1:12" x14ac:dyDescent="0.25">
      <c r="B10" s="62"/>
      <c r="C10" s="5"/>
      <c r="D10" s="55" t="s">
        <v>175</v>
      </c>
      <c r="E10" s="55" t="s">
        <v>144</v>
      </c>
      <c r="F10" s="111">
        <v>25000</v>
      </c>
      <c r="G10" s="121"/>
      <c r="H10" s="8">
        <f t="shared" si="3"/>
        <v>25000</v>
      </c>
      <c r="I10" s="8">
        <v>27975.9</v>
      </c>
      <c r="J10" s="8">
        <f t="shared" si="4"/>
        <v>27975.9</v>
      </c>
      <c r="K10" s="8">
        <v>0</v>
      </c>
      <c r="L10" s="8">
        <f t="shared" si="5"/>
        <v>2975.9000000000015</v>
      </c>
    </row>
    <row r="11" spans="1:12" x14ac:dyDescent="0.25">
      <c r="B11" s="62"/>
      <c r="G11" s="15"/>
    </row>
    <row r="12" spans="1:12" ht="15.75" customHeight="1" x14ac:dyDescent="0.25">
      <c r="B12" s="63"/>
      <c r="G12" s="15"/>
    </row>
    <row r="13" spans="1:12" x14ac:dyDescent="0.25">
      <c r="G13" s="15"/>
    </row>
    <row r="14" spans="1:12" x14ac:dyDescent="0.25">
      <c r="G14" s="15"/>
    </row>
    <row r="15" spans="1:12" x14ac:dyDescent="0.25">
      <c r="D15" s="95" t="s">
        <v>145</v>
      </c>
      <c r="G15" s="15"/>
    </row>
    <row r="16" spans="1:12" ht="15.75" thickBot="1" x14ac:dyDescent="0.3">
      <c r="G16" s="15"/>
    </row>
    <row r="17" spans="2:12" ht="18" thickBot="1" x14ac:dyDescent="0.35">
      <c r="B17" s="35" t="s">
        <v>43</v>
      </c>
      <c r="C17" s="36"/>
      <c r="D17" s="36"/>
      <c r="E17" s="36"/>
      <c r="F17" s="67">
        <f>F21</f>
        <v>341426.16000000003</v>
      </c>
      <c r="G17" s="67">
        <f t="shared" ref="G17:L17" si="6">G21</f>
        <v>0</v>
      </c>
      <c r="H17" s="67">
        <f t="shared" si="6"/>
        <v>341426.16000000003</v>
      </c>
      <c r="I17" s="67">
        <f t="shared" si="6"/>
        <v>18857.62</v>
      </c>
      <c r="J17" s="67">
        <f t="shared" si="6"/>
        <v>0</v>
      </c>
      <c r="K17" s="67">
        <f t="shared" si="6"/>
        <v>18857.62</v>
      </c>
      <c r="L17" s="67">
        <f t="shared" si="6"/>
        <v>-322568.53999999998</v>
      </c>
    </row>
    <row r="18" spans="2:12" ht="15.75" thickBot="1" x14ac:dyDescent="0.3"/>
    <row r="19" spans="2:12" ht="30.75" thickBot="1" x14ac:dyDescent="0.3">
      <c r="B19" s="20" t="s">
        <v>29</v>
      </c>
      <c r="C19" s="120"/>
      <c r="D19" s="65" t="s">
        <v>30</v>
      </c>
      <c r="E19" s="59"/>
      <c r="F19" s="60" t="s">
        <v>44</v>
      </c>
      <c r="G19" s="78" t="s">
        <v>4</v>
      </c>
      <c r="H19" s="78" t="s">
        <v>5</v>
      </c>
      <c r="I19" s="96" t="s">
        <v>180</v>
      </c>
      <c r="J19" s="78" t="s">
        <v>7</v>
      </c>
      <c r="K19" s="97" t="s">
        <v>8</v>
      </c>
      <c r="L19" s="98" t="s">
        <v>9</v>
      </c>
    </row>
    <row r="21" spans="2:12" ht="15.75" thickBot="1" x14ac:dyDescent="0.3">
      <c r="B21" s="39">
        <v>4</v>
      </c>
      <c r="C21" s="40" t="s">
        <v>11</v>
      </c>
      <c r="D21" s="40"/>
      <c r="E21" s="41"/>
      <c r="F21" s="42">
        <f t="shared" ref="F21:L21" si="7">F22+F25+F27+F29</f>
        <v>341426.16000000003</v>
      </c>
      <c r="G21" s="42">
        <f t="shared" si="7"/>
        <v>0</v>
      </c>
      <c r="H21" s="42">
        <f t="shared" si="7"/>
        <v>341426.16000000003</v>
      </c>
      <c r="I21" s="42">
        <f t="shared" si="7"/>
        <v>18857.62</v>
      </c>
      <c r="J21" s="42">
        <f t="shared" si="7"/>
        <v>0</v>
      </c>
      <c r="K21" s="42">
        <f t="shared" si="7"/>
        <v>18857.62</v>
      </c>
      <c r="L21" s="42">
        <f t="shared" si="7"/>
        <v>-322568.53999999998</v>
      </c>
    </row>
    <row r="22" spans="2:12" ht="15.75" thickTop="1" x14ac:dyDescent="0.25">
      <c r="B22" s="112">
        <v>45100</v>
      </c>
      <c r="C22" s="10" t="s">
        <v>154</v>
      </c>
      <c r="D22" s="11"/>
      <c r="E22" s="11"/>
      <c r="F22" s="16">
        <f>SUM(F23:F24)</f>
        <v>113808.72</v>
      </c>
      <c r="G22" s="16">
        <f>SUM(G23:G24)</f>
        <v>0</v>
      </c>
      <c r="H22" s="16">
        <f>SUM(H23:H24)</f>
        <v>113808.72</v>
      </c>
      <c r="I22" s="16">
        <f t="shared" ref="I22:L22" si="8">SUM(I23:I24)</f>
        <v>14226.09</v>
      </c>
      <c r="J22" s="16">
        <f t="shared" si="8"/>
        <v>0</v>
      </c>
      <c r="K22" s="16">
        <f t="shared" si="8"/>
        <v>14226.09</v>
      </c>
      <c r="L22" s="16">
        <f t="shared" si="8"/>
        <v>-99582.63</v>
      </c>
    </row>
    <row r="23" spans="2:12" x14ac:dyDescent="0.25">
      <c r="B23" s="122"/>
      <c r="D23" s="110" t="s">
        <v>187</v>
      </c>
      <c r="E23" s="110"/>
      <c r="F23" s="85">
        <v>56904.36</v>
      </c>
      <c r="G23" s="85">
        <v>0</v>
      </c>
      <c r="H23" s="8">
        <f>F23+G23</f>
        <v>56904.36</v>
      </c>
      <c r="I23" s="85">
        <v>0</v>
      </c>
      <c r="J23" s="85">
        <f>I23-K23</f>
        <v>0</v>
      </c>
      <c r="K23" s="85">
        <v>0</v>
      </c>
      <c r="L23" s="85">
        <f>I23-H23</f>
        <v>-56904.36</v>
      </c>
    </row>
    <row r="24" spans="2:12" x14ac:dyDescent="0.25">
      <c r="B24" s="113"/>
      <c r="D24" s="123" t="s">
        <v>186</v>
      </c>
      <c r="E24" s="123"/>
      <c r="F24" s="8">
        <v>56904.36</v>
      </c>
      <c r="G24" s="8">
        <v>0</v>
      </c>
      <c r="H24" s="8">
        <f>F24+G24</f>
        <v>56904.36</v>
      </c>
      <c r="I24" s="84">
        <v>14226.09</v>
      </c>
      <c r="J24" s="84">
        <f>I24-K24</f>
        <v>0</v>
      </c>
      <c r="K24" s="84">
        <v>14226.09</v>
      </c>
      <c r="L24" s="84">
        <f>I24-H24</f>
        <v>-42678.270000000004</v>
      </c>
    </row>
    <row r="25" spans="2:12" x14ac:dyDescent="0.25">
      <c r="B25" s="64">
        <v>46101</v>
      </c>
      <c r="C25" s="12" t="s">
        <v>49</v>
      </c>
      <c r="D25" s="11"/>
      <c r="E25" s="11"/>
      <c r="F25" s="16">
        <f>SUM(F26)</f>
        <v>113808.72</v>
      </c>
      <c r="G25" s="16">
        <f>SUM(G26)</f>
        <v>0</v>
      </c>
      <c r="H25" s="16">
        <f>SUM(H26)</f>
        <v>113808.72</v>
      </c>
      <c r="I25" s="16">
        <f t="shared" ref="I25:L25" si="9">SUM(I26)</f>
        <v>0</v>
      </c>
      <c r="J25" s="16">
        <f t="shared" si="9"/>
        <v>0</v>
      </c>
      <c r="K25" s="16">
        <f t="shared" si="9"/>
        <v>0</v>
      </c>
      <c r="L25" s="16">
        <f t="shared" si="9"/>
        <v>-113808.72</v>
      </c>
    </row>
    <row r="26" spans="2:12" x14ac:dyDescent="0.25">
      <c r="B26" s="66"/>
      <c r="C26" s="1"/>
      <c r="D26" s="110" t="s">
        <v>177</v>
      </c>
      <c r="E26" s="110"/>
      <c r="F26" s="85">
        <v>113808.72</v>
      </c>
      <c r="G26" s="85">
        <v>0</v>
      </c>
      <c r="H26" s="8">
        <f>F26+G26</f>
        <v>113808.72</v>
      </c>
      <c r="I26" s="85">
        <v>0</v>
      </c>
      <c r="J26" s="85">
        <f>I26-K26</f>
        <v>0</v>
      </c>
      <c r="K26" s="85">
        <v>0</v>
      </c>
      <c r="L26" s="85">
        <f>I26-H26</f>
        <v>-113808.72</v>
      </c>
    </row>
    <row r="27" spans="2:12" x14ac:dyDescent="0.25">
      <c r="B27" s="64">
        <v>46401</v>
      </c>
      <c r="C27" s="12" t="s">
        <v>53</v>
      </c>
      <c r="D27" s="11"/>
      <c r="E27" s="11"/>
      <c r="F27" s="16">
        <f>SUM(F28)</f>
        <v>113808.72</v>
      </c>
      <c r="G27" s="16">
        <f>SUM(G28)</f>
        <v>0</v>
      </c>
      <c r="H27" s="16">
        <f>SUM(H28)</f>
        <v>113808.72</v>
      </c>
      <c r="I27" s="16">
        <f t="shared" ref="I27:L27" si="10">SUM(I28)</f>
        <v>0</v>
      </c>
      <c r="J27" s="16">
        <f t="shared" si="10"/>
        <v>0</v>
      </c>
      <c r="K27" s="16">
        <f t="shared" si="10"/>
        <v>0</v>
      </c>
      <c r="L27" s="16">
        <f t="shared" si="10"/>
        <v>-113808.72</v>
      </c>
    </row>
    <row r="28" spans="2:12" x14ac:dyDescent="0.25">
      <c r="B28" s="66"/>
      <c r="C28" s="116"/>
      <c r="D28" s="110" t="s">
        <v>176</v>
      </c>
      <c r="E28" s="110"/>
      <c r="F28" s="85">
        <v>113808.72</v>
      </c>
      <c r="G28" s="85">
        <v>0</v>
      </c>
      <c r="H28" s="8">
        <f>F28+G28</f>
        <v>113808.72</v>
      </c>
      <c r="I28" s="85">
        <v>0</v>
      </c>
      <c r="J28" s="85">
        <f>I28-K28</f>
        <v>0</v>
      </c>
      <c r="K28" s="85">
        <v>0</v>
      </c>
      <c r="L28" s="85">
        <f>I28-H28</f>
        <v>-113808.72</v>
      </c>
    </row>
    <row r="29" spans="2:12" x14ac:dyDescent="0.25">
      <c r="B29" s="64">
        <v>48000</v>
      </c>
      <c r="C29" s="12" t="s">
        <v>185</v>
      </c>
      <c r="D29" s="119"/>
      <c r="E29" s="119"/>
      <c r="F29" s="139">
        <v>0</v>
      </c>
      <c r="G29" s="139">
        <v>0</v>
      </c>
      <c r="H29" s="139">
        <v>0</v>
      </c>
      <c r="I29" s="139">
        <v>4631.53</v>
      </c>
      <c r="J29" s="138">
        <f>I29-K29</f>
        <v>0</v>
      </c>
      <c r="K29" s="139">
        <v>4631.53</v>
      </c>
      <c r="L29" s="138">
        <f>I29-H29</f>
        <v>4631.53</v>
      </c>
    </row>
    <row r="30" spans="2:12" x14ac:dyDescent="0.25">
      <c r="I30" s="115"/>
    </row>
    <row r="31" spans="2:12" x14ac:dyDescent="0.25">
      <c r="D31" s="126"/>
      <c r="F31" s="83"/>
    </row>
    <row r="32" spans="2:12" x14ac:dyDescent="0.25">
      <c r="D32" s="23"/>
      <c r="E32" s="141"/>
      <c r="F32" s="141"/>
    </row>
    <row r="33" spans="5:6" x14ac:dyDescent="0.25">
      <c r="E33" s="140"/>
      <c r="F33" s="140"/>
    </row>
    <row r="34" spans="5:6" x14ac:dyDescent="0.25">
      <c r="E34" s="140"/>
      <c r="F34" s="140"/>
    </row>
    <row r="35" spans="5:6" x14ac:dyDescent="0.25">
      <c r="E35" s="140"/>
      <c r="F35" s="140"/>
    </row>
  </sheetData>
  <mergeCells count="4">
    <mergeCell ref="E32:F32"/>
    <mergeCell ref="E33:F33"/>
    <mergeCell ref="E34:F34"/>
    <mergeCell ref="E35:F35"/>
  </mergeCells>
  <pageMargins left="0.31496062992125984" right="0.31496062992125984" top="0.74803149606299213" bottom="0.55118110236220474" header="0.31496062992125984" footer="0.31496062992125984"/>
  <pageSetup paperSize="9" scale="73" orientation="landscape" r:id="rId1"/>
  <headerFooter>
    <oddFooter>&amp;CSeguiment pressupostari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"/>
  <sheetViews>
    <sheetView showGridLines="0" view="pageLayout" zoomScaleNormal="100" workbookViewId="0">
      <selection activeCell="M1" sqref="M1:O1048576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21" customWidth="1"/>
    <col min="5" max="5" width="19.28515625" customWidth="1"/>
    <col min="6" max="6" width="12.7109375" customWidth="1"/>
    <col min="7" max="10" width="16.7109375" customWidth="1"/>
    <col min="11" max="11" width="11.42578125" customWidth="1"/>
    <col min="12" max="12" width="12.28515625" bestFit="1" customWidth="1"/>
  </cols>
  <sheetData>
    <row r="1" spans="1:12" ht="18.75" x14ac:dyDescent="0.3">
      <c r="A1" s="106" t="s">
        <v>143</v>
      </c>
    </row>
    <row r="2" spans="1:12" ht="15.75" thickBot="1" x14ac:dyDescent="0.3"/>
    <row r="3" spans="1:12" s="13" customFormat="1" ht="18" thickBot="1" x14ac:dyDescent="0.35">
      <c r="A3" s="35" t="s">
        <v>55</v>
      </c>
      <c r="B3" s="36"/>
      <c r="C3" s="36"/>
      <c r="D3" s="36"/>
      <c r="E3" s="36"/>
      <c r="F3" s="67">
        <f>F7</f>
        <v>0</v>
      </c>
      <c r="G3" s="67">
        <f t="shared" ref="G3:L3" si="0">G7</f>
        <v>0</v>
      </c>
      <c r="H3" s="67">
        <f t="shared" si="0"/>
        <v>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0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9"/>
      <c r="F5" s="60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12</v>
      </c>
      <c r="D7" s="41"/>
      <c r="E7" s="41"/>
      <c r="F7" s="42">
        <f>F8</f>
        <v>0</v>
      </c>
      <c r="G7" s="42">
        <f t="shared" ref="G7:L7" si="1">G8</f>
        <v>0</v>
      </c>
      <c r="H7" s="42">
        <f t="shared" si="1"/>
        <v>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0</v>
      </c>
    </row>
    <row r="8" spans="1:12" s="2" customFormat="1" ht="15.75" thickTop="1" x14ac:dyDescent="0.25">
      <c r="B8" s="61">
        <v>52000</v>
      </c>
      <c r="C8" s="43" t="s">
        <v>56</v>
      </c>
      <c r="D8" s="44"/>
      <c r="E8" s="44"/>
      <c r="F8" s="45">
        <f>F9</f>
        <v>0</v>
      </c>
      <c r="G8" s="105">
        <f t="shared" ref="G8:L8" si="2">SUM(G9)</f>
        <v>0</v>
      </c>
      <c r="H8" s="105">
        <f t="shared" si="2"/>
        <v>0</v>
      </c>
      <c r="I8" s="105">
        <f t="shared" si="2"/>
        <v>0</v>
      </c>
      <c r="J8" s="105">
        <f t="shared" si="2"/>
        <v>0</v>
      </c>
      <c r="K8" s="105">
        <f t="shared" si="2"/>
        <v>0</v>
      </c>
      <c r="L8" s="105">
        <f t="shared" si="2"/>
        <v>0</v>
      </c>
    </row>
    <row r="9" spans="1:12" x14ac:dyDescent="0.25">
      <c r="B9" s="3"/>
      <c r="C9" s="82"/>
      <c r="D9" s="46" t="s">
        <v>56</v>
      </c>
      <c r="E9" s="46"/>
      <c r="F9" s="84">
        <v>0</v>
      </c>
      <c r="G9" s="8">
        <v>0</v>
      </c>
      <c r="H9" s="85">
        <f>F9+G9</f>
        <v>0</v>
      </c>
      <c r="I9" s="8">
        <v>0</v>
      </c>
      <c r="J9" s="85">
        <f>I9-K9</f>
        <v>0</v>
      </c>
      <c r="K9" s="8">
        <v>0</v>
      </c>
      <c r="L9" s="85">
        <f>I9-H9</f>
        <v>0</v>
      </c>
    </row>
    <row r="12" spans="1:12" ht="15.75" thickBot="1" x14ac:dyDescent="0.3"/>
    <row r="13" spans="1:12" s="13" customFormat="1" ht="18" thickBot="1" x14ac:dyDescent="0.35">
      <c r="A13" s="35" t="s">
        <v>57</v>
      </c>
      <c r="B13" s="36"/>
      <c r="C13" s="36"/>
      <c r="D13" s="36"/>
      <c r="E13" s="36"/>
      <c r="F13" s="67">
        <f t="shared" ref="F13:L13" si="3">F17</f>
        <v>0</v>
      </c>
      <c r="G13" s="67">
        <f t="shared" si="3"/>
        <v>12495.789999999999</v>
      </c>
      <c r="H13" s="67">
        <f t="shared" si="3"/>
        <v>12495.789999999999</v>
      </c>
      <c r="I13" s="67">
        <f t="shared" si="3"/>
        <v>0</v>
      </c>
      <c r="J13" s="67">
        <f t="shared" si="3"/>
        <v>0</v>
      </c>
      <c r="K13" s="67">
        <f t="shared" si="3"/>
        <v>0</v>
      </c>
      <c r="L13" s="67">
        <f t="shared" si="3"/>
        <v>-12495.789999999999</v>
      </c>
    </row>
    <row r="14" spans="1:12" ht="15.75" thickBot="1" x14ac:dyDescent="0.3"/>
    <row r="15" spans="1:12" s="21" customFormat="1" ht="30.75" thickBot="1" x14ac:dyDescent="0.3">
      <c r="A15" s="37"/>
      <c r="B15" s="20" t="s">
        <v>29</v>
      </c>
      <c r="C15" s="56"/>
      <c r="D15" s="65" t="s">
        <v>30</v>
      </c>
      <c r="E15" s="59"/>
      <c r="F15" s="60" t="s">
        <v>58</v>
      </c>
      <c r="G15" s="78" t="s">
        <v>4</v>
      </c>
      <c r="H15" s="78" t="s">
        <v>5</v>
      </c>
      <c r="I15" s="96" t="s">
        <v>180</v>
      </c>
      <c r="J15" s="78" t="s">
        <v>7</v>
      </c>
      <c r="K15" s="97" t="s">
        <v>8</v>
      </c>
      <c r="L15" s="98" t="s">
        <v>9</v>
      </c>
    </row>
    <row r="16" spans="1:12" x14ac:dyDescent="0.25">
      <c r="B16" s="22"/>
      <c r="C16" s="23"/>
      <c r="D16" s="4"/>
      <c r="E16" s="4"/>
      <c r="F16" s="47"/>
    </row>
    <row r="17" spans="2:12" ht="15.75" thickBot="1" x14ac:dyDescent="0.3">
      <c r="B17" s="39">
        <v>8</v>
      </c>
      <c r="C17" s="40" t="s">
        <v>59</v>
      </c>
      <c r="D17" s="41"/>
      <c r="E17" s="41"/>
      <c r="F17" s="42">
        <f>F18+F20</f>
        <v>0</v>
      </c>
      <c r="G17" s="42">
        <f t="shared" ref="G17:L17" si="4">G18+G20</f>
        <v>12495.789999999999</v>
      </c>
      <c r="H17" s="42">
        <f t="shared" si="4"/>
        <v>12495.789999999999</v>
      </c>
      <c r="I17" s="42">
        <f t="shared" si="4"/>
        <v>0</v>
      </c>
      <c r="J17" s="42">
        <f t="shared" si="4"/>
        <v>0</v>
      </c>
      <c r="K17" s="42">
        <f t="shared" si="4"/>
        <v>0</v>
      </c>
      <c r="L17" s="42">
        <f t="shared" si="4"/>
        <v>-12495.789999999999</v>
      </c>
    </row>
    <row r="18" spans="2:12" s="2" customFormat="1" ht="15.75" thickTop="1" x14ac:dyDescent="0.25">
      <c r="B18" s="124">
        <v>87010</v>
      </c>
      <c r="C18" s="43" t="s">
        <v>60</v>
      </c>
      <c r="D18" s="44"/>
      <c r="E18" s="44"/>
      <c r="F18" s="45">
        <f>F19</f>
        <v>0</v>
      </c>
      <c r="G18" s="105">
        <f t="shared" ref="G18:L18" si="5">SUM(G19)</f>
        <v>10494.82</v>
      </c>
      <c r="H18" s="105">
        <f t="shared" si="5"/>
        <v>10494.82</v>
      </c>
      <c r="I18" s="105">
        <f t="shared" si="5"/>
        <v>0</v>
      </c>
      <c r="J18" s="105">
        <f t="shared" si="5"/>
        <v>0</v>
      </c>
      <c r="K18" s="105">
        <f t="shared" si="5"/>
        <v>0</v>
      </c>
      <c r="L18" s="105">
        <f t="shared" si="5"/>
        <v>-10494.82</v>
      </c>
    </row>
    <row r="19" spans="2:12" x14ac:dyDescent="0.25">
      <c r="B19" s="132"/>
      <c r="C19" s="133"/>
      <c r="D19" s="134" t="s">
        <v>60</v>
      </c>
      <c r="E19" s="134"/>
      <c r="F19" s="135">
        <v>0</v>
      </c>
      <c r="G19" s="8">
        <v>10494.82</v>
      </c>
      <c r="H19" s="85">
        <f>F19+G19</f>
        <v>10494.82</v>
      </c>
      <c r="I19" s="8">
        <v>0</v>
      </c>
      <c r="J19" s="85">
        <f>I19-K19</f>
        <v>0</v>
      </c>
      <c r="K19" s="8">
        <v>0</v>
      </c>
      <c r="L19" s="85">
        <f>I19-H19</f>
        <v>-10494.82</v>
      </c>
    </row>
    <row r="20" spans="2:12" x14ac:dyDescent="0.25">
      <c r="B20" s="61">
        <v>87000</v>
      </c>
      <c r="C20" s="43" t="s">
        <v>170</v>
      </c>
      <c r="D20" s="44"/>
      <c r="E20" s="44"/>
      <c r="F20" s="45">
        <f>F21</f>
        <v>0</v>
      </c>
      <c r="G20" s="105">
        <f t="shared" ref="G20:L20" si="6">SUM(G21)</f>
        <v>2000.97</v>
      </c>
      <c r="H20" s="105">
        <f t="shared" si="6"/>
        <v>2000.97</v>
      </c>
      <c r="I20" s="105">
        <f t="shared" si="6"/>
        <v>0</v>
      </c>
      <c r="J20" s="105">
        <f t="shared" si="6"/>
        <v>0</v>
      </c>
      <c r="K20" s="105">
        <f t="shared" si="6"/>
        <v>0</v>
      </c>
      <c r="L20" s="105">
        <f t="shared" si="6"/>
        <v>-2000.97</v>
      </c>
    </row>
    <row r="21" spans="2:12" x14ac:dyDescent="0.25">
      <c r="B21" s="3"/>
      <c r="C21" s="82"/>
      <c r="D21" s="46" t="s">
        <v>170</v>
      </c>
      <c r="E21" s="46"/>
      <c r="F21" s="84">
        <v>0</v>
      </c>
      <c r="G21" s="85">
        <v>2000.97</v>
      </c>
      <c r="H21" s="85">
        <f>F21+G21</f>
        <v>2000.97</v>
      </c>
      <c r="I21" s="8">
        <v>0</v>
      </c>
      <c r="J21" s="85">
        <f>I21-K21</f>
        <v>0</v>
      </c>
      <c r="K21" s="8">
        <v>0</v>
      </c>
      <c r="L21" s="85">
        <f>I21-H21</f>
        <v>-2000.97</v>
      </c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3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9.42578125" customWidth="1"/>
    <col min="4" max="4" width="1.5703125" customWidth="1"/>
    <col min="5" max="5" width="1.28515625" customWidth="1"/>
    <col min="6" max="6" width="15.5703125" customWidth="1"/>
    <col min="7" max="10" width="16.7109375" customWidth="1"/>
    <col min="11" max="11" width="13.85546875" customWidth="1"/>
    <col min="12" max="12" width="12.85546875" bestFit="1" customWidth="1"/>
  </cols>
  <sheetData>
    <row r="1" spans="1:12" ht="18.75" x14ac:dyDescent="0.3">
      <c r="A1" s="106" t="s">
        <v>143</v>
      </c>
    </row>
    <row r="2" spans="1:12" ht="15.75" thickBot="1" x14ac:dyDescent="0.3"/>
    <row r="3" spans="1:12" s="49" customFormat="1" ht="18" thickBot="1" x14ac:dyDescent="0.35">
      <c r="A3" s="35" t="s">
        <v>61</v>
      </c>
      <c r="B3" s="48"/>
      <c r="C3" s="48"/>
      <c r="D3" s="48"/>
      <c r="E3" s="48"/>
      <c r="F3" s="67">
        <f t="shared" ref="F3:L3" si="0">F7</f>
        <v>321435.77</v>
      </c>
      <c r="G3" s="67">
        <f t="shared" si="0"/>
        <v>0</v>
      </c>
      <c r="H3" s="67">
        <f t="shared" si="0"/>
        <v>321435.77</v>
      </c>
      <c r="I3" s="67">
        <f t="shared" si="0"/>
        <v>62488.9</v>
      </c>
      <c r="J3" s="67">
        <f t="shared" si="0"/>
        <v>0</v>
      </c>
      <c r="K3" s="67">
        <f t="shared" si="0"/>
        <v>62488.9</v>
      </c>
      <c r="L3" s="67">
        <f t="shared" si="0"/>
        <v>258946.87</v>
      </c>
    </row>
    <row r="4" spans="1:12" ht="15.75" thickBot="1" x14ac:dyDescent="0.3"/>
    <row r="5" spans="1:12" s="38" customFormat="1" ht="45.75" thickBot="1" x14ac:dyDescent="0.3">
      <c r="A5" s="68" t="s">
        <v>62</v>
      </c>
      <c r="B5" s="50" t="s">
        <v>63</v>
      </c>
      <c r="C5" s="71" t="s">
        <v>2</v>
      </c>
      <c r="D5" s="72"/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146</v>
      </c>
      <c r="B7" s="39">
        <v>1</v>
      </c>
      <c r="C7" s="40" t="s">
        <v>19</v>
      </c>
      <c r="D7" s="41"/>
      <c r="E7" s="52"/>
      <c r="F7" s="42">
        <f>SUM(F8:F15)</f>
        <v>321435.77</v>
      </c>
      <c r="G7" s="42">
        <f>SUM(G8:G15)</f>
        <v>0</v>
      </c>
      <c r="H7" s="42">
        <f>SUM(H8:H15)</f>
        <v>321435.77</v>
      </c>
      <c r="I7" s="42">
        <f>SUM(I8:I17)</f>
        <v>62488.9</v>
      </c>
      <c r="J7" s="42">
        <f t="shared" ref="J7:L7" si="1">SUM(J8:J17)</f>
        <v>0</v>
      </c>
      <c r="K7" s="42">
        <f t="shared" si="1"/>
        <v>62488.9</v>
      </c>
      <c r="L7" s="42">
        <f t="shared" si="1"/>
        <v>258946.87</v>
      </c>
    </row>
    <row r="8" spans="1:12" ht="15.75" thickTop="1" x14ac:dyDescent="0.25">
      <c r="A8" s="15" t="s">
        <v>66</v>
      </c>
      <c r="B8" s="70" t="s">
        <v>70</v>
      </c>
      <c r="C8" s="5" t="s">
        <v>71</v>
      </c>
      <c r="D8" s="5"/>
      <c r="E8" s="5"/>
      <c r="F8" s="8">
        <v>43097.46</v>
      </c>
      <c r="G8" s="8">
        <v>0</v>
      </c>
      <c r="H8" s="8">
        <f t="shared" ref="H8:H14" si="2">F8+G8</f>
        <v>43097.46</v>
      </c>
      <c r="I8" s="17">
        <v>43699.29</v>
      </c>
      <c r="J8" s="8">
        <f>I8-K8</f>
        <v>0</v>
      </c>
      <c r="K8" s="8">
        <v>43699.29</v>
      </c>
      <c r="L8" s="8">
        <f>H8-I8</f>
        <v>-601.83000000000175</v>
      </c>
    </row>
    <row r="9" spans="1:12" x14ac:dyDescent="0.25">
      <c r="A9" s="15" t="s">
        <v>69</v>
      </c>
      <c r="B9" s="70" t="s">
        <v>73</v>
      </c>
      <c r="C9" s="5" t="s">
        <v>74</v>
      </c>
      <c r="D9" s="5"/>
      <c r="E9" s="5"/>
      <c r="F9" s="17">
        <v>191379.16</v>
      </c>
      <c r="G9" s="8">
        <v>0</v>
      </c>
      <c r="H9" s="8">
        <f t="shared" si="2"/>
        <v>191379.16</v>
      </c>
      <c r="I9" s="8">
        <v>0</v>
      </c>
      <c r="J9" s="8">
        <f t="shared" ref="J9:J14" si="3">I9-K9</f>
        <v>0</v>
      </c>
      <c r="K9" s="8">
        <v>0</v>
      </c>
      <c r="L9" s="8">
        <f t="shared" ref="L9:L14" si="4">H9-I9</f>
        <v>191379.16</v>
      </c>
    </row>
    <row r="10" spans="1:12" x14ac:dyDescent="0.25">
      <c r="A10" s="15" t="s">
        <v>72</v>
      </c>
      <c r="B10" s="70" t="s">
        <v>75</v>
      </c>
      <c r="C10" s="5" t="s">
        <v>76</v>
      </c>
      <c r="D10" s="5"/>
      <c r="E10" s="5"/>
      <c r="F10" s="8">
        <v>0</v>
      </c>
      <c r="G10" s="8">
        <v>0</v>
      </c>
      <c r="H10" s="8">
        <f t="shared" si="2"/>
        <v>0</v>
      </c>
      <c r="I10" s="17">
        <v>0</v>
      </c>
      <c r="J10" s="8">
        <f t="shared" si="3"/>
        <v>0</v>
      </c>
      <c r="K10" s="17">
        <v>0</v>
      </c>
      <c r="L10" s="8">
        <f t="shared" si="4"/>
        <v>0</v>
      </c>
    </row>
    <row r="11" spans="1:12" x14ac:dyDescent="0.25">
      <c r="B11" s="70" t="s">
        <v>77</v>
      </c>
      <c r="C11" s="5" t="s">
        <v>78</v>
      </c>
      <c r="D11" s="5"/>
      <c r="E11" s="5"/>
      <c r="F11" s="8">
        <v>1500</v>
      </c>
      <c r="G11" s="8">
        <v>0</v>
      </c>
      <c r="H11" s="8">
        <f t="shared" si="2"/>
        <v>1500</v>
      </c>
      <c r="I11" s="8">
        <v>396</v>
      </c>
      <c r="J11" s="8">
        <f t="shared" si="3"/>
        <v>0</v>
      </c>
      <c r="K11" s="8">
        <v>396</v>
      </c>
      <c r="L11" s="8">
        <f t="shared" si="4"/>
        <v>1104</v>
      </c>
    </row>
    <row r="12" spans="1:12" x14ac:dyDescent="0.25">
      <c r="B12" s="70" t="s">
        <v>79</v>
      </c>
      <c r="C12" s="5" t="s">
        <v>80</v>
      </c>
      <c r="D12" s="5"/>
      <c r="E12" s="5"/>
      <c r="F12" s="17">
        <v>77364.149999999994</v>
      </c>
      <c r="G12" s="8">
        <v>0</v>
      </c>
      <c r="H12" s="8">
        <f t="shared" si="2"/>
        <v>77364.149999999994</v>
      </c>
      <c r="I12" s="8">
        <v>16819.240000000002</v>
      </c>
      <c r="J12" s="8">
        <f t="shared" si="3"/>
        <v>0</v>
      </c>
      <c r="K12" s="8">
        <v>16819.240000000002</v>
      </c>
      <c r="L12" s="8">
        <f t="shared" si="4"/>
        <v>60544.909999999989</v>
      </c>
    </row>
    <row r="13" spans="1:12" x14ac:dyDescent="0.25">
      <c r="B13" s="70" t="s">
        <v>81</v>
      </c>
      <c r="C13" s="5" t="s">
        <v>82</v>
      </c>
      <c r="D13" s="5"/>
      <c r="E13" s="5"/>
      <c r="F13" s="8">
        <v>1750</v>
      </c>
      <c r="G13" s="8">
        <v>0</v>
      </c>
      <c r="H13" s="8">
        <f t="shared" si="2"/>
        <v>1750</v>
      </c>
      <c r="I13" s="17">
        <v>0</v>
      </c>
      <c r="J13" s="8">
        <f t="shared" si="3"/>
        <v>0</v>
      </c>
      <c r="K13" s="17">
        <v>0</v>
      </c>
      <c r="L13" s="8">
        <f t="shared" si="4"/>
        <v>1750</v>
      </c>
    </row>
    <row r="14" spans="1:12" x14ac:dyDescent="0.25">
      <c r="B14" s="70" t="s">
        <v>83</v>
      </c>
      <c r="C14" s="5" t="s">
        <v>84</v>
      </c>
      <c r="D14" s="5"/>
      <c r="E14" s="5"/>
      <c r="F14" s="14">
        <v>6345</v>
      </c>
      <c r="G14" s="8">
        <v>0</v>
      </c>
      <c r="H14" s="8">
        <f t="shared" si="2"/>
        <v>6345</v>
      </c>
      <c r="I14" s="8">
        <v>1574.37</v>
      </c>
      <c r="J14" s="8">
        <f t="shared" si="3"/>
        <v>0</v>
      </c>
      <c r="K14" s="8">
        <v>1574.37</v>
      </c>
      <c r="L14" s="8">
        <f t="shared" si="4"/>
        <v>4770.63</v>
      </c>
    </row>
    <row r="16" spans="1:12" x14ac:dyDescent="0.25">
      <c r="B16" s="74"/>
    </row>
    <row r="17" spans="2:4" x14ac:dyDescent="0.25">
      <c r="B17" s="75"/>
    </row>
    <row r="23" spans="2:4" x14ac:dyDescent="0.25">
      <c r="D23" s="17"/>
    </row>
  </sheetData>
  <pageMargins left="0.31496062992125984" right="0.31496062992125984" top="0.74803149606299213" bottom="0.55118110236220474" header="0.31496062992125984" footer="0.31496062992125984"/>
  <pageSetup paperSize="9" scale="79" orientation="landscape" r:id="rId1"/>
  <headerFooter>
    <oddFooter>&amp;CSeguiment pressupostari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6"/>
  <sheetViews>
    <sheetView showGridLines="0" view="pageLayout" zoomScaleNormal="100" workbookViewId="0"/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4" customWidth="1"/>
    <col min="5" max="5" width="1.85546875" customWidth="1"/>
    <col min="6" max="6" width="14.85546875" customWidth="1"/>
    <col min="7" max="10" width="16.7109375" customWidth="1"/>
    <col min="11" max="11" width="11.42578125" customWidth="1"/>
    <col min="12" max="12" width="14.28515625" customWidth="1"/>
  </cols>
  <sheetData>
    <row r="1" spans="1:14" ht="18.75" x14ac:dyDescent="0.3">
      <c r="A1" s="106" t="s">
        <v>143</v>
      </c>
    </row>
    <row r="2" spans="1:14" ht="15.75" thickBot="1" x14ac:dyDescent="0.3"/>
    <row r="3" spans="1:14" s="49" customFormat="1" ht="18" thickBot="1" x14ac:dyDescent="0.35">
      <c r="A3" s="35" t="s">
        <v>85</v>
      </c>
      <c r="B3" s="48"/>
      <c r="C3" s="48"/>
      <c r="D3" s="48"/>
      <c r="E3" s="48"/>
      <c r="F3" s="67">
        <f t="shared" ref="F3:L3" si="0">F7</f>
        <v>155349.10999999999</v>
      </c>
      <c r="G3" s="67">
        <f t="shared" si="0"/>
        <v>10656.82</v>
      </c>
      <c r="H3" s="67">
        <f t="shared" si="0"/>
        <v>166005.93</v>
      </c>
      <c r="I3" s="67">
        <f t="shared" si="0"/>
        <v>10508.47</v>
      </c>
      <c r="J3" s="67">
        <f t="shared" si="0"/>
        <v>8420.9599999999991</v>
      </c>
      <c r="K3" s="67">
        <f t="shared" si="0"/>
        <v>2087.5100000000002</v>
      </c>
      <c r="L3" s="67">
        <f t="shared" si="0"/>
        <v>155497.46000000002</v>
      </c>
    </row>
    <row r="4" spans="1:14" ht="15.75" thickBot="1" x14ac:dyDescent="0.3"/>
    <row r="5" spans="1:14" s="38" customFormat="1" ht="45.75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4" ht="15.75" thickBot="1" x14ac:dyDescent="0.3">
      <c r="A7" s="51" t="s">
        <v>146</v>
      </c>
      <c r="B7" s="39">
        <v>2</v>
      </c>
      <c r="C7" s="53" t="s">
        <v>86</v>
      </c>
      <c r="D7" s="41"/>
      <c r="E7" s="52"/>
      <c r="F7" s="42">
        <f>SUM(F8:F31)</f>
        <v>155349.10999999999</v>
      </c>
      <c r="G7" s="42">
        <f t="shared" ref="G7:L7" si="1">SUM(G8:G31)</f>
        <v>10656.82</v>
      </c>
      <c r="H7" s="42">
        <f t="shared" si="1"/>
        <v>166005.93</v>
      </c>
      <c r="I7" s="42">
        <f t="shared" si="1"/>
        <v>10508.47</v>
      </c>
      <c r="J7" s="42">
        <f t="shared" si="1"/>
        <v>8420.9599999999991</v>
      </c>
      <c r="K7" s="42">
        <f t="shared" si="1"/>
        <v>2087.5100000000002</v>
      </c>
      <c r="L7" s="42">
        <f t="shared" si="1"/>
        <v>155497.46000000002</v>
      </c>
    </row>
    <row r="8" spans="1:14" ht="15.75" thickTop="1" x14ac:dyDescent="0.25">
      <c r="A8" s="15" t="s">
        <v>66</v>
      </c>
      <c r="B8" s="70" t="s">
        <v>87</v>
      </c>
      <c r="C8" s="5" t="s">
        <v>88</v>
      </c>
      <c r="D8" s="5"/>
      <c r="E8" s="5"/>
      <c r="F8" s="8">
        <v>0</v>
      </c>
      <c r="G8" s="8">
        <v>0</v>
      </c>
      <c r="H8" s="8">
        <f>F8+G8</f>
        <v>0</v>
      </c>
      <c r="I8" s="8">
        <v>0</v>
      </c>
      <c r="J8" s="8">
        <f t="shared" ref="J8:J27" si="2">I8-K8</f>
        <v>0</v>
      </c>
      <c r="K8" s="8">
        <v>0</v>
      </c>
      <c r="L8" s="8">
        <f t="shared" ref="L8:L27" si="3">H8-I8</f>
        <v>0</v>
      </c>
      <c r="N8" s="8"/>
    </row>
    <row r="9" spans="1:14" x14ac:dyDescent="0.25">
      <c r="A9" s="15" t="s">
        <v>69</v>
      </c>
      <c r="B9" s="70" t="s">
        <v>89</v>
      </c>
      <c r="C9" s="5" t="s">
        <v>90</v>
      </c>
      <c r="D9" s="5"/>
      <c r="E9" s="5"/>
      <c r="F9" s="8">
        <v>400</v>
      </c>
      <c r="G9" s="8">
        <v>0</v>
      </c>
      <c r="H9" s="8">
        <f t="shared" ref="H9:H31" si="4">F9+G9</f>
        <v>400</v>
      </c>
      <c r="I9" s="8">
        <v>97.66</v>
      </c>
      <c r="J9" s="8">
        <f t="shared" si="2"/>
        <v>0</v>
      </c>
      <c r="K9" s="8">
        <v>97.66</v>
      </c>
      <c r="L9" s="8">
        <f>H9-I9</f>
        <v>302.34000000000003</v>
      </c>
      <c r="N9" s="8"/>
    </row>
    <row r="10" spans="1:14" x14ac:dyDescent="0.25">
      <c r="A10" s="15" t="s">
        <v>72</v>
      </c>
      <c r="B10" s="70" t="s">
        <v>155</v>
      </c>
      <c r="C10" s="5" t="s">
        <v>156</v>
      </c>
      <c r="D10" s="5"/>
      <c r="E10" s="5"/>
      <c r="F10" s="8">
        <v>0</v>
      </c>
      <c r="G10" s="8">
        <v>0</v>
      </c>
      <c r="H10" s="8">
        <f t="shared" si="4"/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8"/>
    </row>
    <row r="11" spans="1:14" x14ac:dyDescent="0.25">
      <c r="B11" s="70" t="s">
        <v>91</v>
      </c>
      <c r="C11" s="5" t="s">
        <v>157</v>
      </c>
      <c r="D11" s="5"/>
      <c r="E11" s="5"/>
      <c r="F11" s="8">
        <v>150</v>
      </c>
      <c r="G11" s="8">
        <v>0</v>
      </c>
      <c r="H11" s="8">
        <f t="shared" si="4"/>
        <v>150</v>
      </c>
      <c r="I11" s="8">
        <v>0</v>
      </c>
      <c r="J11" s="8">
        <f t="shared" si="2"/>
        <v>0</v>
      </c>
      <c r="K11" s="8">
        <v>0</v>
      </c>
      <c r="L11" s="8">
        <f t="shared" si="3"/>
        <v>150</v>
      </c>
      <c r="N11" s="8"/>
    </row>
    <row r="12" spans="1:14" x14ac:dyDescent="0.25">
      <c r="B12" s="70" t="s">
        <v>93</v>
      </c>
      <c r="C12" s="5" t="s">
        <v>158</v>
      </c>
      <c r="D12" s="5"/>
      <c r="E12" s="5"/>
      <c r="F12" s="8">
        <v>2500</v>
      </c>
      <c r="G12" s="8">
        <v>0</v>
      </c>
      <c r="H12" s="8">
        <f t="shared" si="4"/>
        <v>2500</v>
      </c>
      <c r="I12" s="8">
        <v>500.15</v>
      </c>
      <c r="J12" s="8">
        <f t="shared" si="2"/>
        <v>176.79999999999995</v>
      </c>
      <c r="K12" s="8">
        <v>323.35000000000002</v>
      </c>
      <c r="L12" s="8">
        <f t="shared" si="3"/>
        <v>1999.85</v>
      </c>
      <c r="N12" s="8"/>
    </row>
    <row r="13" spans="1:14" x14ac:dyDescent="0.25">
      <c r="B13" s="70" t="s">
        <v>95</v>
      </c>
      <c r="C13" s="5" t="s">
        <v>96</v>
      </c>
      <c r="D13" s="5"/>
      <c r="E13" s="5"/>
      <c r="F13" s="8">
        <v>1150</v>
      </c>
      <c r="G13" s="8">
        <v>0</v>
      </c>
      <c r="H13" s="8">
        <f t="shared" si="4"/>
        <v>1150</v>
      </c>
      <c r="I13" s="8">
        <v>599.84</v>
      </c>
      <c r="J13" s="8">
        <f t="shared" si="2"/>
        <v>85.610000000000014</v>
      </c>
      <c r="K13" s="8">
        <v>514.23</v>
      </c>
      <c r="L13" s="8">
        <f t="shared" si="3"/>
        <v>550.16</v>
      </c>
      <c r="N13" s="8"/>
    </row>
    <row r="14" spans="1:14" x14ac:dyDescent="0.25">
      <c r="B14" s="70" t="s">
        <v>97</v>
      </c>
      <c r="C14" s="5" t="s">
        <v>98</v>
      </c>
      <c r="D14" s="5"/>
      <c r="E14" s="5"/>
      <c r="F14" s="8">
        <v>150</v>
      </c>
      <c r="G14" s="8">
        <v>0</v>
      </c>
      <c r="H14" s="8">
        <f t="shared" si="4"/>
        <v>150</v>
      </c>
      <c r="I14" s="8">
        <v>29.97</v>
      </c>
      <c r="J14" s="8">
        <f t="shared" si="2"/>
        <v>20.79</v>
      </c>
      <c r="K14" s="8">
        <v>9.18</v>
      </c>
      <c r="L14" s="8">
        <f t="shared" si="3"/>
        <v>120.03</v>
      </c>
      <c r="N14" s="8"/>
    </row>
    <row r="15" spans="1:14" x14ac:dyDescent="0.25">
      <c r="B15" s="70" t="s">
        <v>99</v>
      </c>
      <c r="C15" s="5" t="s">
        <v>100</v>
      </c>
      <c r="D15" s="5"/>
      <c r="E15" s="5"/>
      <c r="F15" s="8">
        <v>18250</v>
      </c>
      <c r="G15" s="8">
        <v>0</v>
      </c>
      <c r="H15" s="8">
        <f t="shared" si="4"/>
        <v>18250</v>
      </c>
      <c r="I15" s="8">
        <v>0</v>
      </c>
      <c r="J15" s="8">
        <f t="shared" si="2"/>
        <v>0</v>
      </c>
      <c r="K15" s="8">
        <v>0</v>
      </c>
      <c r="L15" s="8">
        <f t="shared" si="3"/>
        <v>18250</v>
      </c>
      <c r="N15" s="8"/>
    </row>
    <row r="16" spans="1:14" x14ac:dyDescent="0.25">
      <c r="B16" s="70" t="s">
        <v>182</v>
      </c>
      <c r="C16" s="5" t="s">
        <v>183</v>
      </c>
      <c r="D16" s="5"/>
      <c r="E16" s="5"/>
      <c r="F16" s="8">
        <v>0</v>
      </c>
      <c r="G16" s="8">
        <v>0</v>
      </c>
      <c r="H16" s="8">
        <f t="shared" si="4"/>
        <v>0</v>
      </c>
      <c r="I16" s="8">
        <v>482.11</v>
      </c>
      <c r="J16" s="8">
        <f t="shared" si="2"/>
        <v>451.62</v>
      </c>
      <c r="K16" s="8">
        <v>30.49</v>
      </c>
      <c r="L16" s="8">
        <f t="shared" si="3"/>
        <v>-482.11</v>
      </c>
      <c r="N16" s="8"/>
    </row>
    <row r="17" spans="2:14" x14ac:dyDescent="0.25">
      <c r="B17" s="70" t="s">
        <v>101</v>
      </c>
      <c r="C17" s="5" t="s">
        <v>102</v>
      </c>
      <c r="D17" s="5"/>
      <c r="E17" s="5"/>
      <c r="F17" s="8">
        <v>1500</v>
      </c>
      <c r="G17" s="8">
        <v>0</v>
      </c>
      <c r="H17" s="8">
        <f t="shared" si="4"/>
        <v>1500</v>
      </c>
      <c r="I17" s="8">
        <v>397.55</v>
      </c>
      <c r="J17" s="8">
        <f t="shared" si="2"/>
        <v>94.230000000000018</v>
      </c>
      <c r="K17" s="8">
        <v>303.32</v>
      </c>
      <c r="L17" s="8">
        <f t="shared" si="3"/>
        <v>1102.45</v>
      </c>
      <c r="N17" s="8"/>
    </row>
    <row r="18" spans="2:14" x14ac:dyDescent="0.25">
      <c r="B18" s="70" t="s">
        <v>103</v>
      </c>
      <c r="C18" s="5" t="s">
        <v>104</v>
      </c>
      <c r="D18" s="5"/>
      <c r="E18" s="5"/>
      <c r="F18" s="8">
        <v>0</v>
      </c>
      <c r="G18" s="8">
        <v>0</v>
      </c>
      <c r="H18" s="8">
        <f t="shared" si="4"/>
        <v>0</v>
      </c>
      <c r="I18" s="8">
        <v>0</v>
      </c>
      <c r="J18" s="8">
        <f t="shared" si="2"/>
        <v>0</v>
      </c>
      <c r="K18" s="8">
        <v>0</v>
      </c>
      <c r="L18" s="8">
        <f t="shared" si="3"/>
        <v>0</v>
      </c>
      <c r="N18" s="8"/>
    </row>
    <row r="19" spans="2:14" x14ac:dyDescent="0.25">
      <c r="B19" s="70" t="s">
        <v>105</v>
      </c>
      <c r="C19" s="5" t="s">
        <v>106</v>
      </c>
      <c r="D19" s="5"/>
      <c r="E19" s="5"/>
      <c r="F19" s="8">
        <v>450</v>
      </c>
      <c r="G19" s="8">
        <v>0</v>
      </c>
      <c r="H19" s="8">
        <f t="shared" si="4"/>
        <v>450</v>
      </c>
      <c r="I19" s="8">
        <v>703.43</v>
      </c>
      <c r="J19" s="8">
        <f t="shared" si="2"/>
        <v>0</v>
      </c>
      <c r="K19" s="8">
        <v>703.43</v>
      </c>
      <c r="L19" s="8">
        <f t="shared" si="3"/>
        <v>-253.42999999999995</v>
      </c>
      <c r="N19" s="8"/>
    </row>
    <row r="20" spans="2:14" x14ac:dyDescent="0.25">
      <c r="B20" s="70" t="s">
        <v>107</v>
      </c>
      <c r="C20" s="5" t="s">
        <v>108</v>
      </c>
      <c r="D20" s="5"/>
      <c r="E20" s="5"/>
      <c r="F20" s="8">
        <v>100</v>
      </c>
      <c r="G20" s="8">
        <v>0</v>
      </c>
      <c r="H20" s="8">
        <f t="shared" si="4"/>
        <v>100</v>
      </c>
      <c r="I20" s="8">
        <v>45.19</v>
      </c>
      <c r="J20" s="8">
        <f t="shared" si="2"/>
        <v>0</v>
      </c>
      <c r="K20" s="8">
        <v>45.19</v>
      </c>
      <c r="L20" s="8">
        <f t="shared" si="3"/>
        <v>54.81</v>
      </c>
      <c r="N20" s="8"/>
    </row>
    <row r="21" spans="2:14" x14ac:dyDescent="0.25">
      <c r="B21" s="70" t="s">
        <v>109</v>
      </c>
      <c r="C21" s="5" t="s">
        <v>110</v>
      </c>
      <c r="D21" s="5"/>
      <c r="E21" s="6"/>
      <c r="F21" s="8">
        <v>0</v>
      </c>
      <c r="G21" s="8">
        <v>0</v>
      </c>
      <c r="H21" s="8">
        <f t="shared" si="4"/>
        <v>0</v>
      </c>
      <c r="I21" s="8">
        <v>0</v>
      </c>
      <c r="J21" s="8">
        <f t="shared" si="2"/>
        <v>0</v>
      </c>
      <c r="K21" s="8">
        <v>0</v>
      </c>
      <c r="L21" s="8">
        <f t="shared" si="3"/>
        <v>0</v>
      </c>
      <c r="N21" s="8"/>
    </row>
    <row r="22" spans="2:14" x14ac:dyDescent="0.25">
      <c r="B22" s="70" t="s">
        <v>111</v>
      </c>
      <c r="C22" s="5" t="s">
        <v>112</v>
      </c>
      <c r="D22" s="5"/>
      <c r="E22" s="5"/>
      <c r="F22" s="8">
        <v>300</v>
      </c>
      <c r="G22" s="8">
        <v>0</v>
      </c>
      <c r="H22" s="8">
        <f t="shared" si="4"/>
        <v>300</v>
      </c>
      <c r="I22" s="8">
        <v>1680</v>
      </c>
      <c r="J22" s="8">
        <f t="shared" si="2"/>
        <v>1680</v>
      </c>
      <c r="K22" s="8">
        <v>0</v>
      </c>
      <c r="L22" s="8">
        <f t="shared" si="3"/>
        <v>-1380</v>
      </c>
      <c r="N22" s="8"/>
    </row>
    <row r="23" spans="2:14" x14ac:dyDescent="0.25">
      <c r="B23" s="70" t="s">
        <v>159</v>
      </c>
      <c r="C23" s="5" t="s">
        <v>160</v>
      </c>
      <c r="D23" s="5"/>
      <c r="E23" s="5"/>
      <c r="F23" s="8">
        <v>0</v>
      </c>
      <c r="G23" s="8">
        <v>162</v>
      </c>
      <c r="H23" s="8">
        <f t="shared" si="4"/>
        <v>162</v>
      </c>
      <c r="I23" s="8">
        <v>0</v>
      </c>
      <c r="J23" s="8">
        <f t="shared" ref="J23" si="5">I23-K23</f>
        <v>0</v>
      </c>
      <c r="K23" s="8">
        <v>0</v>
      </c>
      <c r="L23" s="8">
        <f t="shared" ref="L23" si="6">H23-I23</f>
        <v>162</v>
      </c>
      <c r="N23" s="8"/>
    </row>
    <row r="24" spans="2:14" x14ac:dyDescent="0.25">
      <c r="B24" s="70" t="s">
        <v>113</v>
      </c>
      <c r="C24" s="5" t="s">
        <v>114</v>
      </c>
      <c r="D24" s="5"/>
      <c r="E24" s="5"/>
      <c r="F24" s="8">
        <v>532.19000000000005</v>
      </c>
      <c r="G24" s="8">
        <v>0</v>
      </c>
      <c r="H24" s="8">
        <f t="shared" si="4"/>
        <v>532.19000000000005</v>
      </c>
      <c r="I24" s="8">
        <v>38.880000000000003</v>
      </c>
      <c r="J24" s="8">
        <f t="shared" si="2"/>
        <v>0</v>
      </c>
      <c r="K24" s="8">
        <v>38.880000000000003</v>
      </c>
      <c r="L24" s="8">
        <f t="shared" si="3"/>
        <v>493.31000000000006</v>
      </c>
      <c r="N24" s="8"/>
    </row>
    <row r="25" spans="2:14" x14ac:dyDescent="0.25">
      <c r="B25" s="69" t="s">
        <v>115</v>
      </c>
      <c r="C25" s="6" t="s">
        <v>164</v>
      </c>
      <c r="D25" s="5"/>
      <c r="E25" s="5"/>
      <c r="F25" s="8">
        <v>99366.92</v>
      </c>
      <c r="G25" s="8">
        <v>2024.82</v>
      </c>
      <c r="H25" s="8">
        <f t="shared" si="4"/>
        <v>101391.74</v>
      </c>
      <c r="I25" s="8">
        <v>5933.69</v>
      </c>
      <c r="J25" s="8">
        <f t="shared" si="2"/>
        <v>5911.91</v>
      </c>
      <c r="K25" s="8">
        <v>21.78</v>
      </c>
      <c r="L25" s="8">
        <f>H25-I25</f>
        <v>95458.05</v>
      </c>
      <c r="N25" s="8"/>
    </row>
    <row r="26" spans="2:14" x14ac:dyDescent="0.25">
      <c r="B26" s="70" t="s">
        <v>116</v>
      </c>
      <c r="C26" s="5" t="s">
        <v>165</v>
      </c>
      <c r="D26" s="5"/>
      <c r="E26" s="5"/>
      <c r="F26" s="8">
        <v>30000</v>
      </c>
      <c r="G26" s="8">
        <v>8470</v>
      </c>
      <c r="H26" s="8">
        <f t="shared" si="4"/>
        <v>38470</v>
      </c>
      <c r="I26" s="8">
        <v>0</v>
      </c>
      <c r="J26" s="8">
        <f t="shared" si="2"/>
        <v>0</v>
      </c>
      <c r="K26" s="8">
        <v>0</v>
      </c>
      <c r="L26" s="8">
        <f t="shared" si="3"/>
        <v>38470</v>
      </c>
      <c r="N26" s="8"/>
    </row>
    <row r="27" spans="2:14" x14ac:dyDescent="0.25">
      <c r="B27" s="70" t="s">
        <v>117</v>
      </c>
      <c r="C27" s="5" t="s">
        <v>118</v>
      </c>
      <c r="D27" s="5"/>
      <c r="E27" s="5"/>
      <c r="F27" s="8">
        <v>100</v>
      </c>
      <c r="G27" s="8">
        <v>0</v>
      </c>
      <c r="H27" s="8">
        <f t="shared" si="4"/>
        <v>100</v>
      </c>
      <c r="I27" s="8">
        <v>0</v>
      </c>
      <c r="J27" s="8">
        <f t="shared" si="2"/>
        <v>0</v>
      </c>
      <c r="K27" s="8">
        <v>0</v>
      </c>
      <c r="L27" s="8">
        <f t="shared" si="3"/>
        <v>100</v>
      </c>
      <c r="N27" s="8"/>
    </row>
    <row r="28" spans="2:14" x14ac:dyDescent="0.25">
      <c r="B28" s="70" t="s">
        <v>119</v>
      </c>
      <c r="C28" s="5" t="s">
        <v>120</v>
      </c>
      <c r="F28" s="17">
        <v>150</v>
      </c>
      <c r="G28" s="8">
        <v>0</v>
      </c>
      <c r="H28" s="8">
        <f t="shared" si="4"/>
        <v>150</v>
      </c>
      <c r="I28" s="8">
        <v>0</v>
      </c>
      <c r="J28" s="8">
        <f t="shared" ref="J28:J31" si="7">I28-K28</f>
        <v>0</v>
      </c>
      <c r="K28" s="8">
        <v>0</v>
      </c>
      <c r="L28" s="8">
        <f t="shared" ref="L28:L31" si="8">H28-I28</f>
        <v>150</v>
      </c>
      <c r="N28" s="17"/>
    </row>
    <row r="29" spans="2:14" ht="14.25" customHeight="1" x14ac:dyDescent="0.25">
      <c r="B29" s="70" t="s">
        <v>121</v>
      </c>
      <c r="C29" s="5" t="s">
        <v>122</v>
      </c>
      <c r="F29" s="17">
        <v>100</v>
      </c>
      <c r="G29" s="8">
        <v>0</v>
      </c>
      <c r="H29" s="8">
        <f t="shared" si="4"/>
        <v>100</v>
      </c>
      <c r="I29" s="8">
        <v>0</v>
      </c>
      <c r="J29" s="8">
        <f t="shared" si="7"/>
        <v>0</v>
      </c>
      <c r="K29" s="8">
        <v>0</v>
      </c>
      <c r="L29" s="8">
        <f t="shared" si="8"/>
        <v>100</v>
      </c>
      <c r="N29" s="17"/>
    </row>
    <row r="30" spans="2:14" ht="15" customHeight="1" x14ac:dyDescent="0.25">
      <c r="B30" s="70" t="s">
        <v>123</v>
      </c>
      <c r="C30" s="5" t="s">
        <v>124</v>
      </c>
      <c r="F30" s="17">
        <v>150</v>
      </c>
      <c r="G30" s="8">
        <v>0</v>
      </c>
      <c r="H30" s="8">
        <f t="shared" si="4"/>
        <v>150</v>
      </c>
      <c r="I30" s="8">
        <v>0</v>
      </c>
      <c r="J30" s="8">
        <f t="shared" si="7"/>
        <v>0</v>
      </c>
      <c r="K30" s="8">
        <v>0</v>
      </c>
      <c r="L30" s="8">
        <f t="shared" si="8"/>
        <v>150</v>
      </c>
      <c r="N30" s="17"/>
    </row>
    <row r="31" spans="2:14" ht="15" customHeight="1" x14ac:dyDescent="0.25">
      <c r="B31" s="69" t="s">
        <v>125</v>
      </c>
      <c r="C31" s="6" t="s">
        <v>166</v>
      </c>
      <c r="F31" s="17">
        <v>0</v>
      </c>
      <c r="G31" s="8">
        <v>0</v>
      </c>
      <c r="H31" s="8">
        <f t="shared" si="4"/>
        <v>0</v>
      </c>
      <c r="I31" s="8">
        <v>0</v>
      </c>
      <c r="J31" s="8">
        <f t="shared" si="7"/>
        <v>0</v>
      </c>
      <c r="K31" s="8">
        <v>0</v>
      </c>
      <c r="L31" s="8">
        <f t="shared" si="8"/>
        <v>0</v>
      </c>
      <c r="N31" s="17"/>
    </row>
    <row r="32" spans="2:14" ht="15" customHeight="1" x14ac:dyDescent="0.25">
      <c r="B32" s="34"/>
      <c r="C32" s="34"/>
      <c r="D32" s="34"/>
    </row>
    <row r="34" spans="4:4" x14ac:dyDescent="0.25">
      <c r="D34" s="15" t="s">
        <v>161</v>
      </c>
    </row>
    <row r="35" spans="4:4" x14ac:dyDescent="0.25">
      <c r="D35" s="15" t="s">
        <v>162</v>
      </c>
    </row>
    <row r="36" spans="4:4" x14ac:dyDescent="0.25">
      <c r="D36" s="15" t="s">
        <v>163</v>
      </c>
    </row>
  </sheetData>
  <pageMargins left="0.31496062992125984" right="0.31496062992125984" top="0.74803149606299213" bottom="0.55118110236220474" header="0.31496062992125984" footer="0.31496062992125984"/>
  <pageSetup paperSize="9" scale="63" orientation="landscape" r:id="rId1"/>
  <headerFooter>
    <oddFooter>&amp;CSeguiment pressupostari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0"/>
  <sheetViews>
    <sheetView showGridLines="0" view="pageLayout" zoomScaleNormal="100" workbookViewId="0"/>
  </sheetViews>
  <sheetFormatPr defaultColWidth="11.42578125" defaultRowHeight="15" x14ac:dyDescent="0.25"/>
  <cols>
    <col min="1" max="1" width="15.7109375" customWidth="1"/>
    <col min="2" max="2" width="13.28515625" customWidth="1"/>
    <col min="3" max="3" width="1.28515625" customWidth="1"/>
    <col min="4" max="4" width="44" customWidth="1"/>
    <col min="5" max="5" width="4.28515625" customWidth="1"/>
    <col min="6" max="6" width="16.5703125" customWidth="1"/>
    <col min="7" max="10" width="16.7109375" customWidth="1"/>
    <col min="11" max="12" width="11.42578125" customWidth="1"/>
  </cols>
  <sheetData>
    <row r="1" spans="1:12" ht="18.75" x14ac:dyDescent="0.3">
      <c r="A1" s="106" t="s">
        <v>143</v>
      </c>
    </row>
    <row r="2" spans="1:12" ht="15.75" thickBot="1" x14ac:dyDescent="0.3"/>
    <row r="3" spans="1:12" s="13" customFormat="1" ht="18" thickBot="1" x14ac:dyDescent="0.35">
      <c r="A3" s="35" t="s">
        <v>126</v>
      </c>
      <c r="B3" s="36"/>
      <c r="C3" s="36"/>
      <c r="D3" s="36"/>
      <c r="E3" s="36"/>
      <c r="F3" s="67">
        <f t="shared" ref="F3:L3" si="0">F7</f>
        <v>100</v>
      </c>
      <c r="G3" s="67">
        <f t="shared" si="0"/>
        <v>0</v>
      </c>
      <c r="H3" s="67">
        <f t="shared" si="0"/>
        <v>100</v>
      </c>
      <c r="I3" s="67">
        <f t="shared" si="0"/>
        <v>6.4</v>
      </c>
      <c r="J3" s="67">
        <f t="shared" si="0"/>
        <v>0</v>
      </c>
      <c r="K3" s="67">
        <f t="shared" si="0"/>
        <v>6.4</v>
      </c>
      <c r="L3" s="67">
        <f t="shared" si="0"/>
        <v>93.6</v>
      </c>
    </row>
    <row r="4" spans="1:12" ht="15.75" thickBot="1" x14ac:dyDescent="0.3"/>
    <row r="5" spans="1:12" s="38" customFormat="1" ht="45.75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78" t="s">
        <v>147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146</v>
      </c>
      <c r="B7" s="39">
        <v>3</v>
      </c>
      <c r="C7" s="40" t="s">
        <v>21</v>
      </c>
      <c r="D7" s="41"/>
      <c r="E7" s="52"/>
      <c r="F7" s="42">
        <f t="shared" ref="F7:I7" si="1">SUM(F8:F10)</f>
        <v>100</v>
      </c>
      <c r="G7" s="42">
        <f t="shared" si="1"/>
        <v>0</v>
      </c>
      <c r="H7" s="42">
        <f t="shared" si="1"/>
        <v>100</v>
      </c>
      <c r="I7" s="42">
        <f t="shared" si="1"/>
        <v>6.4</v>
      </c>
      <c r="J7" s="42">
        <f t="shared" ref="J7" si="2">SUM(J8:J10)</f>
        <v>0</v>
      </c>
      <c r="K7" s="42">
        <f t="shared" ref="K7" si="3">SUM(K8:K10)</f>
        <v>6.4</v>
      </c>
      <c r="L7" s="42">
        <f t="shared" ref="L7" si="4">SUM(L8:L10)</f>
        <v>93.6</v>
      </c>
    </row>
    <row r="8" spans="1:12" ht="15.75" thickTop="1" x14ac:dyDescent="0.25">
      <c r="A8" s="15" t="s">
        <v>66</v>
      </c>
      <c r="B8" s="70" t="s">
        <v>127</v>
      </c>
      <c r="C8" s="5" t="s">
        <v>128</v>
      </c>
      <c r="D8" s="5"/>
      <c r="E8" s="5"/>
      <c r="F8" s="14">
        <v>0</v>
      </c>
      <c r="G8" s="14">
        <v>0</v>
      </c>
      <c r="H8" s="14">
        <f>F8+G8</f>
        <v>0</v>
      </c>
      <c r="I8" s="8">
        <v>0</v>
      </c>
      <c r="J8" s="8">
        <f>I8-K8</f>
        <v>0</v>
      </c>
      <c r="K8" s="8">
        <v>0</v>
      </c>
      <c r="L8" s="8">
        <f>H8-I8</f>
        <v>0</v>
      </c>
    </row>
    <row r="9" spans="1:12" x14ac:dyDescent="0.25">
      <c r="A9" s="15" t="s">
        <v>69</v>
      </c>
      <c r="B9" s="70">
        <v>35900</v>
      </c>
      <c r="C9" s="5" t="s">
        <v>129</v>
      </c>
      <c r="D9" s="5"/>
      <c r="E9" s="5"/>
      <c r="F9" s="14">
        <v>100</v>
      </c>
      <c r="G9" s="14">
        <v>0</v>
      </c>
      <c r="H9" s="14">
        <f>F9+G9</f>
        <v>100</v>
      </c>
      <c r="I9" s="8">
        <v>6.4</v>
      </c>
      <c r="J9" s="8">
        <f>I9-K9</f>
        <v>0</v>
      </c>
      <c r="K9" s="8">
        <v>6.4</v>
      </c>
      <c r="L9" s="8">
        <f>H9-I9</f>
        <v>93.6</v>
      </c>
    </row>
    <row r="10" spans="1:12" x14ac:dyDescent="0.25">
      <c r="A10" s="15" t="s">
        <v>72</v>
      </c>
    </row>
    <row r="11" spans="1:12" ht="15.75" thickBot="1" x14ac:dyDescent="0.3"/>
    <row r="12" spans="1:12" ht="18" thickBot="1" x14ac:dyDescent="0.35">
      <c r="A12" s="35" t="s">
        <v>130</v>
      </c>
      <c r="B12" s="36"/>
      <c r="C12" s="36"/>
      <c r="D12" s="36"/>
      <c r="E12" s="93"/>
      <c r="F12" s="67">
        <f t="shared" ref="F12:L12" si="5">F16</f>
        <v>0</v>
      </c>
      <c r="G12" s="67">
        <f t="shared" si="5"/>
        <v>0</v>
      </c>
      <c r="H12" s="67">
        <f t="shared" si="5"/>
        <v>0</v>
      </c>
      <c r="I12" s="67">
        <f t="shared" si="5"/>
        <v>0</v>
      </c>
      <c r="J12" s="67">
        <f t="shared" si="5"/>
        <v>0</v>
      </c>
      <c r="K12" s="67">
        <f t="shared" si="5"/>
        <v>0</v>
      </c>
      <c r="L12" s="67">
        <f t="shared" si="5"/>
        <v>0</v>
      </c>
    </row>
    <row r="13" spans="1:12" ht="15" customHeight="1" thickBot="1" x14ac:dyDescent="0.3"/>
    <row r="14" spans="1:12" ht="45.75" thickBot="1" x14ac:dyDescent="0.3">
      <c r="A14" s="68" t="s">
        <v>62</v>
      </c>
      <c r="B14" s="50" t="s">
        <v>63</v>
      </c>
      <c r="C14" s="71"/>
      <c r="D14" s="72" t="s">
        <v>30</v>
      </c>
      <c r="E14" s="92"/>
      <c r="F14" s="60" t="s">
        <v>31</v>
      </c>
      <c r="G14" s="87" t="s">
        <v>4</v>
      </c>
      <c r="H14" s="78" t="s">
        <v>5</v>
      </c>
      <c r="I14" s="96" t="s">
        <v>179</v>
      </c>
      <c r="J14" s="78" t="s">
        <v>17</v>
      </c>
      <c r="K14" s="97" t="s">
        <v>18</v>
      </c>
      <c r="L14" s="98" t="s">
        <v>9</v>
      </c>
    </row>
    <row r="16" spans="1:12" ht="15.75" thickBot="1" x14ac:dyDescent="0.3">
      <c r="A16" s="51" t="s">
        <v>146</v>
      </c>
      <c r="B16" s="39">
        <v>4</v>
      </c>
      <c r="C16" s="40" t="s">
        <v>22</v>
      </c>
      <c r="D16" s="41"/>
      <c r="E16" s="42"/>
      <c r="F16" s="42">
        <f>SUM(F17)</f>
        <v>0</v>
      </c>
      <c r="G16" s="42">
        <f t="shared" ref="G16:L16" si="6">SUM(G17)</f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2">
        <f t="shared" si="6"/>
        <v>0</v>
      </c>
      <c r="L16" s="42">
        <f t="shared" si="6"/>
        <v>0</v>
      </c>
    </row>
    <row r="17" spans="1:12" ht="15.75" thickTop="1" x14ac:dyDescent="0.25">
      <c r="A17" s="15" t="s">
        <v>66</v>
      </c>
      <c r="B17" s="70" t="s">
        <v>131</v>
      </c>
      <c r="C17" s="5" t="s">
        <v>132</v>
      </c>
      <c r="D17" s="5"/>
      <c r="E17" s="14"/>
      <c r="F17" s="14">
        <v>0</v>
      </c>
      <c r="G17" s="8">
        <v>0</v>
      </c>
      <c r="H17" s="8">
        <f>F17+G17</f>
        <v>0</v>
      </c>
      <c r="I17" s="8">
        <v>0</v>
      </c>
      <c r="J17" s="8">
        <f>I17-K17</f>
        <v>0</v>
      </c>
      <c r="K17" s="8">
        <v>0</v>
      </c>
      <c r="L17" s="8">
        <f>H17-I17</f>
        <v>0</v>
      </c>
    </row>
    <row r="18" spans="1:12" x14ac:dyDescent="0.25">
      <c r="A18" s="15" t="s">
        <v>69</v>
      </c>
      <c r="B18" s="88"/>
      <c r="E18" s="17"/>
      <c r="F18" s="83"/>
      <c r="G18" s="83"/>
    </row>
    <row r="19" spans="1:12" x14ac:dyDescent="0.25">
      <c r="A19" s="15" t="s">
        <v>72</v>
      </c>
      <c r="B19" s="88"/>
      <c r="E19" s="17"/>
      <c r="F19" s="83"/>
      <c r="G19" s="83"/>
    </row>
    <row r="20" spans="1:12" ht="15" customHeight="1" thickBot="1" x14ac:dyDescent="0.3"/>
    <row r="21" spans="1:12" ht="18" thickBot="1" x14ac:dyDescent="0.35">
      <c r="A21" s="35" t="s">
        <v>133</v>
      </c>
      <c r="B21" s="36"/>
      <c r="C21" s="36"/>
      <c r="D21" s="36"/>
      <c r="E21" s="36"/>
      <c r="F21" s="67">
        <f t="shared" ref="F21:L21" si="7">F25</f>
        <v>3350</v>
      </c>
      <c r="G21" s="67">
        <f t="shared" si="7"/>
        <v>1838.97</v>
      </c>
      <c r="H21" s="67">
        <f t="shared" si="7"/>
        <v>5188.97</v>
      </c>
      <c r="I21" s="67">
        <f t="shared" si="7"/>
        <v>2196.52</v>
      </c>
      <c r="J21" s="67">
        <f t="shared" si="7"/>
        <v>2196.52</v>
      </c>
      <c r="K21" s="67">
        <f t="shared" si="7"/>
        <v>0</v>
      </c>
      <c r="L21" s="67">
        <f t="shared" si="7"/>
        <v>2992.4500000000003</v>
      </c>
    </row>
    <row r="22" spans="1:12" ht="15.75" thickBot="1" x14ac:dyDescent="0.3"/>
    <row r="23" spans="1:12" ht="45.75" thickBot="1" x14ac:dyDescent="0.3">
      <c r="A23" s="68" t="s">
        <v>62</v>
      </c>
      <c r="B23" s="50" t="s">
        <v>63</v>
      </c>
      <c r="C23" s="71"/>
      <c r="D23" s="72" t="s">
        <v>30</v>
      </c>
      <c r="E23" s="73"/>
      <c r="F23" s="60" t="s">
        <v>31</v>
      </c>
      <c r="G23" s="78" t="s">
        <v>147</v>
      </c>
      <c r="H23" s="78" t="s">
        <v>5</v>
      </c>
      <c r="I23" s="96" t="s">
        <v>179</v>
      </c>
      <c r="J23" s="78" t="s">
        <v>17</v>
      </c>
      <c r="K23" s="97" t="s">
        <v>64</v>
      </c>
      <c r="L23" s="98" t="s">
        <v>9</v>
      </c>
    </row>
    <row r="25" spans="1:12" ht="15.75" thickBot="1" x14ac:dyDescent="0.3">
      <c r="A25" s="51" t="s">
        <v>146</v>
      </c>
      <c r="B25" s="39">
        <v>6</v>
      </c>
      <c r="C25" s="40" t="s">
        <v>23</v>
      </c>
      <c r="D25" s="41"/>
      <c r="E25" s="52"/>
      <c r="F25" s="42">
        <f>SUM(F26:F30)</f>
        <v>3350</v>
      </c>
      <c r="G25" s="42">
        <f t="shared" ref="G25:L25" si="8">SUM(G26:G30)</f>
        <v>1838.97</v>
      </c>
      <c r="H25" s="42">
        <f t="shared" si="8"/>
        <v>5188.97</v>
      </c>
      <c r="I25" s="42">
        <f t="shared" si="8"/>
        <v>2196.52</v>
      </c>
      <c r="J25" s="42">
        <f t="shared" si="8"/>
        <v>2196.52</v>
      </c>
      <c r="K25" s="42">
        <f t="shared" si="8"/>
        <v>0</v>
      </c>
      <c r="L25" s="42">
        <f t="shared" si="8"/>
        <v>2992.4500000000003</v>
      </c>
    </row>
    <row r="26" spans="1:12" ht="15.75" thickTop="1" x14ac:dyDescent="0.25">
      <c r="A26" s="15" t="s">
        <v>66</v>
      </c>
      <c r="B26" s="70" t="s">
        <v>148</v>
      </c>
      <c r="C26" s="5" t="s">
        <v>149</v>
      </c>
      <c r="D26" s="5"/>
      <c r="E26" s="5"/>
      <c r="F26" s="14">
        <v>0</v>
      </c>
      <c r="G26" s="14">
        <v>0</v>
      </c>
      <c r="H26" s="14">
        <f>F26+G26</f>
        <v>0</v>
      </c>
      <c r="I26" s="8">
        <v>0</v>
      </c>
      <c r="J26" s="8">
        <f>I26-K26</f>
        <v>0</v>
      </c>
      <c r="K26" s="8">
        <v>0</v>
      </c>
      <c r="L26" s="8">
        <f>H26-I26</f>
        <v>0</v>
      </c>
    </row>
    <row r="27" spans="1:12" x14ac:dyDescent="0.25">
      <c r="A27" s="15" t="s">
        <v>69</v>
      </c>
      <c r="B27" s="70" t="s">
        <v>134</v>
      </c>
      <c r="C27" s="5" t="s">
        <v>135</v>
      </c>
      <c r="D27" s="5"/>
      <c r="E27" s="5"/>
      <c r="F27" s="14">
        <v>350</v>
      </c>
      <c r="G27" s="14">
        <v>0</v>
      </c>
      <c r="H27" s="14">
        <f>F27+G27</f>
        <v>350</v>
      </c>
      <c r="I27" s="8">
        <v>0</v>
      </c>
      <c r="J27" s="8">
        <f>I27-K27</f>
        <v>0</v>
      </c>
      <c r="K27" s="8">
        <v>0</v>
      </c>
      <c r="L27" s="8">
        <f>H27-I27</f>
        <v>350</v>
      </c>
    </row>
    <row r="28" spans="1:12" x14ac:dyDescent="0.25">
      <c r="A28" s="15" t="s">
        <v>72</v>
      </c>
      <c r="B28" s="70" t="s">
        <v>136</v>
      </c>
      <c r="C28" s="5" t="s">
        <v>137</v>
      </c>
      <c r="D28" s="5"/>
      <c r="E28" s="5"/>
      <c r="F28" s="14">
        <v>3000</v>
      </c>
      <c r="G28" s="14">
        <v>1838.97</v>
      </c>
      <c r="H28" s="14">
        <f>F28+G28</f>
        <v>4838.97</v>
      </c>
      <c r="I28" s="8">
        <v>2196.52</v>
      </c>
      <c r="J28" s="8">
        <f>I28-K28</f>
        <v>2196.52</v>
      </c>
      <c r="K28" s="8">
        <v>0</v>
      </c>
      <c r="L28" s="8">
        <f>H28-I28</f>
        <v>2642.4500000000003</v>
      </c>
    </row>
    <row r="29" spans="1:12" x14ac:dyDescent="0.25">
      <c r="B29" s="69" t="s">
        <v>138</v>
      </c>
      <c r="C29" s="6" t="s">
        <v>139</v>
      </c>
      <c r="D29" s="5"/>
      <c r="E29" s="6"/>
      <c r="F29" s="14">
        <v>0</v>
      </c>
      <c r="G29" s="14">
        <v>0</v>
      </c>
      <c r="H29" s="14">
        <f>F29+G29</f>
        <v>0</v>
      </c>
      <c r="I29" s="8">
        <v>0</v>
      </c>
      <c r="J29" s="8">
        <f>I29-K29</f>
        <v>0</v>
      </c>
      <c r="K29" s="8">
        <v>0</v>
      </c>
      <c r="L29" s="8">
        <f>H29-I29</f>
        <v>0</v>
      </c>
    </row>
    <row r="30" spans="1:12" x14ac:dyDescent="0.25">
      <c r="B30" s="70" t="s">
        <v>140</v>
      </c>
      <c r="C30" s="6" t="s">
        <v>141</v>
      </c>
      <c r="D30" s="5"/>
      <c r="E30" s="6"/>
      <c r="F30" s="14">
        <v>0</v>
      </c>
      <c r="G30" s="14">
        <v>0</v>
      </c>
      <c r="H30" s="14">
        <f>F30+G30</f>
        <v>0</v>
      </c>
      <c r="I30" s="8">
        <v>0</v>
      </c>
      <c r="J30" s="8">
        <f>I30-K30</f>
        <v>0</v>
      </c>
      <c r="K30" s="8">
        <v>0</v>
      </c>
      <c r="L30" s="8">
        <f>H30-I30</f>
        <v>0</v>
      </c>
    </row>
  </sheetData>
  <pageMargins left="0.31496062992125984" right="0.31496062992125984" top="0.74803149606299213" bottom="0.55118110236220474" header="0.31496062992125984" footer="0.31496062992125984"/>
  <pageSetup paperSize="9" scale="76" orientation="landscape" r:id="rId1"/>
  <headerFooter>
    <oddFooter>&amp;CSeguiment pressupostari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31"/>
  <sheetViews>
    <sheetView showGridLines="0" view="pageLayout" zoomScaleNormal="100" workbookViewId="0">
      <selection activeCell="B6" sqref="B6"/>
    </sheetView>
  </sheetViews>
  <sheetFormatPr defaultColWidth="11.42578125" defaultRowHeight="15" x14ac:dyDescent="0.25"/>
  <cols>
    <col min="1" max="1" width="2.28515625" customWidth="1"/>
    <col min="2" max="2" width="8.140625" customWidth="1"/>
    <col min="3" max="3" width="33.140625" customWidth="1"/>
    <col min="4" max="4" width="16.7109375" customWidth="1"/>
    <col min="5" max="5" width="14.85546875" customWidth="1"/>
    <col min="6" max="6" width="14.42578125" customWidth="1"/>
    <col min="7" max="10" width="16.7109375" customWidth="1"/>
  </cols>
  <sheetData>
    <row r="1" spans="2:10" ht="15.75" thickBot="1" x14ac:dyDescent="0.3"/>
    <row r="2" spans="2:10" ht="19.5" thickBot="1" x14ac:dyDescent="0.35">
      <c r="B2" s="18" t="s">
        <v>190</v>
      </c>
      <c r="C2" s="101"/>
      <c r="D2" s="101"/>
      <c r="E2" s="101"/>
      <c r="F2" s="101"/>
      <c r="G2" s="102"/>
    </row>
    <row r="4" spans="2:10" ht="18.75" x14ac:dyDescent="0.3">
      <c r="B4" s="19" t="s">
        <v>0</v>
      </c>
    </row>
    <row r="5" spans="2:10" ht="15.75" thickBot="1" x14ac:dyDescent="0.3"/>
    <row r="6" spans="2:10" s="21" customFormat="1" ht="30.75" thickBot="1" x14ac:dyDescent="0.3">
      <c r="B6" s="20" t="s">
        <v>1</v>
      </c>
      <c r="C6" s="79" t="s">
        <v>2</v>
      </c>
      <c r="D6" s="78" t="s">
        <v>3</v>
      </c>
      <c r="E6" s="78" t="s">
        <v>4</v>
      </c>
      <c r="F6" s="78" t="s">
        <v>5</v>
      </c>
      <c r="G6" s="96" t="s">
        <v>180</v>
      </c>
      <c r="H6" s="78" t="s">
        <v>7</v>
      </c>
      <c r="I6" s="97" t="s">
        <v>8</v>
      </c>
      <c r="J6" s="98" t="s">
        <v>9</v>
      </c>
    </row>
    <row r="7" spans="2:10" x14ac:dyDescent="0.25">
      <c r="B7" s="22"/>
      <c r="C7" s="23"/>
      <c r="D7" s="24"/>
    </row>
    <row r="8" spans="2:10" x14ac:dyDescent="0.25">
      <c r="B8" s="25">
        <v>3</v>
      </c>
      <c r="C8" s="26" t="s">
        <v>10</v>
      </c>
      <c r="D8" s="77">
        <f>'Cap 3-4.IIAB'!F3</f>
        <v>20000</v>
      </c>
      <c r="E8" s="77">
        <f>'Cap 3-4.IIAB'!G3</f>
        <v>0</v>
      </c>
      <c r="F8" s="77">
        <f>'Cap 3-4.IIAB'!H3</f>
        <v>20000</v>
      </c>
      <c r="G8" s="77">
        <f>'Cap 3-4.IIAB'!I3</f>
        <v>0</v>
      </c>
      <c r="H8" s="77">
        <f>'Cap 3-4.IIAB'!J3</f>
        <v>0</v>
      </c>
      <c r="I8" s="77">
        <f>'Cap 3-4.IIAB'!K3</f>
        <v>0</v>
      </c>
      <c r="J8" s="77">
        <f>'Cap 3-4.IIAB'!L3</f>
        <v>-20000</v>
      </c>
    </row>
    <row r="9" spans="2:10" x14ac:dyDescent="0.25">
      <c r="B9" s="25">
        <v>4</v>
      </c>
      <c r="C9" s="26" t="s">
        <v>11</v>
      </c>
      <c r="D9" s="77">
        <f>'Cap 3-4.IIAB'!F12</f>
        <v>303740.40000000002</v>
      </c>
      <c r="E9" s="77">
        <f>'Cap 3-4.IIAB'!G12</f>
        <v>0</v>
      </c>
      <c r="F9" s="77">
        <f>'Cap 3-4.IIAB'!H12</f>
        <v>303740.40000000002</v>
      </c>
      <c r="G9" s="77">
        <f>'Cap 3-4.IIAB'!I12</f>
        <v>0</v>
      </c>
      <c r="H9" s="77">
        <f>'Cap 3-4.IIAB'!J12</f>
        <v>0</v>
      </c>
      <c r="I9" s="77">
        <f>'Cap 3-4.IIAB'!K12</f>
        <v>0</v>
      </c>
      <c r="J9" s="77">
        <f>'Cap 3-4.IIAB'!L12</f>
        <v>-303740.40000000002</v>
      </c>
    </row>
    <row r="10" spans="2:10" x14ac:dyDescent="0.25">
      <c r="B10" s="25">
        <v>5</v>
      </c>
      <c r="C10" s="26" t="s">
        <v>12</v>
      </c>
      <c r="D10" s="27">
        <f>'Cap. 5-8 IIAB'!F3</f>
        <v>0</v>
      </c>
      <c r="E10" s="77">
        <f>'Cap. 5-8 IIAB'!G3</f>
        <v>0</v>
      </c>
      <c r="F10" s="27">
        <f>'Cap. 5-8 IIAB'!H3</f>
        <v>0</v>
      </c>
      <c r="G10" s="27">
        <f>'Cap. 5-8 IIAB'!I3</f>
        <v>0</v>
      </c>
      <c r="H10" s="27">
        <f>'Cap. 5-8 IIAB'!J3</f>
        <v>0</v>
      </c>
      <c r="I10" s="27">
        <f>'Cap. 5-8 IIAB'!K3</f>
        <v>0</v>
      </c>
      <c r="J10" s="27">
        <f>'Cap. 5-8 IIAB'!L3</f>
        <v>0</v>
      </c>
    </row>
    <row r="11" spans="2:10" x14ac:dyDescent="0.25">
      <c r="B11" s="25">
        <v>8</v>
      </c>
      <c r="C11" s="26" t="s">
        <v>13</v>
      </c>
      <c r="D11" s="27">
        <f>'Cap. 5-8 IIAB'!F14</f>
        <v>0</v>
      </c>
      <c r="E11" s="77">
        <f>'Cap. 5-8 IIAB'!G14</f>
        <v>85597.92</v>
      </c>
      <c r="F11" s="27">
        <f>'Cap. 5-8 IIAB'!H14</f>
        <v>85597.92</v>
      </c>
      <c r="G11" s="27">
        <f>'Cap. 5-8 IIAB'!I14</f>
        <v>0</v>
      </c>
      <c r="H11" s="27">
        <f>'Cap. 5-8 IIAB'!J14</f>
        <v>0</v>
      </c>
      <c r="I11" s="27">
        <f>'Cap. 5-8 IIAB'!K14</f>
        <v>0</v>
      </c>
      <c r="J11" s="27">
        <f>'Cap. 5-8 IIAB'!L14</f>
        <v>-85597.92</v>
      </c>
    </row>
    <row r="12" spans="2:10" x14ac:dyDescent="0.25">
      <c r="C12" s="1"/>
    </row>
    <row r="13" spans="2:10" s="31" customFormat="1" ht="18.75" x14ac:dyDescent="0.3">
      <c r="B13" s="28" t="s">
        <v>14</v>
      </c>
      <c r="C13" s="29"/>
      <c r="D13" s="30">
        <f>SUM(D8:D12)</f>
        <v>323740.40000000002</v>
      </c>
      <c r="E13" s="30">
        <f t="shared" ref="E13:J13" si="0">SUM(E8:E12)</f>
        <v>85597.92</v>
      </c>
      <c r="F13" s="30">
        <f t="shared" si="0"/>
        <v>409338.32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30">
        <f t="shared" si="0"/>
        <v>-409338.32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150</v>
      </c>
    </row>
    <row r="17" spans="2:10" ht="15.75" thickBot="1" x14ac:dyDescent="0.3"/>
    <row r="18" spans="2:10" s="21" customFormat="1" ht="45.75" thickBot="1" x14ac:dyDescent="0.3">
      <c r="B18" s="20" t="s">
        <v>1</v>
      </c>
      <c r="C18" s="79" t="s">
        <v>2</v>
      </c>
      <c r="D18" s="78" t="s">
        <v>3</v>
      </c>
      <c r="E18" s="78" t="s">
        <v>4</v>
      </c>
      <c r="F18" s="78" t="s">
        <v>5</v>
      </c>
      <c r="G18" s="96" t="s">
        <v>179</v>
      </c>
      <c r="H18" s="78" t="s">
        <v>17</v>
      </c>
      <c r="I18" s="97" t="s">
        <v>64</v>
      </c>
      <c r="J18" s="98" t="s">
        <v>9</v>
      </c>
    </row>
    <row r="19" spans="2:10" x14ac:dyDescent="0.25">
      <c r="B19" s="22"/>
      <c r="C19" s="23"/>
      <c r="D19" s="33"/>
    </row>
    <row r="20" spans="2:10" x14ac:dyDescent="0.25">
      <c r="B20" s="25">
        <v>1</v>
      </c>
      <c r="C20" s="26" t="s">
        <v>19</v>
      </c>
      <c r="D20" s="80">
        <f>'Cap 1. IIAB'!F3</f>
        <v>252185.7</v>
      </c>
      <c r="E20" s="80">
        <f>'Cap 1. IIAB'!G3</f>
        <v>0</v>
      </c>
      <c r="F20" s="80">
        <f>'Cap 1. IIAB'!H3</f>
        <v>252185.7</v>
      </c>
      <c r="G20" s="80">
        <f>'Cap 1. IIAB'!I3</f>
        <v>59378.290000000008</v>
      </c>
      <c r="H20" s="80">
        <f>'Cap 1. IIAB'!J3</f>
        <v>0</v>
      </c>
      <c r="I20" s="80">
        <f>'Cap 1. IIAB'!K3</f>
        <v>59378.290000000008</v>
      </c>
      <c r="J20" s="80">
        <f>'Cap 1. IIAB'!L3</f>
        <v>192807.41</v>
      </c>
    </row>
    <row r="21" spans="2:10" x14ac:dyDescent="0.25">
      <c r="B21" s="25">
        <v>2</v>
      </c>
      <c r="C21" s="26" t="s">
        <v>20</v>
      </c>
      <c r="D21" s="80">
        <f>'Cap 2.IIAB'!F3</f>
        <v>68104.7</v>
      </c>
      <c r="E21" s="80">
        <f>'Cap 2.IIAB'!G3</f>
        <v>84093.3</v>
      </c>
      <c r="F21" s="80">
        <f>'Cap 2.IIAB'!H3</f>
        <v>152198</v>
      </c>
      <c r="G21" s="80">
        <f>'Cap 2.IIAB'!I3</f>
        <v>32590.379999999997</v>
      </c>
      <c r="H21" s="80">
        <f>'Cap 2.IIAB'!J3</f>
        <v>29136.2</v>
      </c>
      <c r="I21" s="80">
        <f>'Cap 2.IIAB'!K3</f>
        <v>3454.1800000000003</v>
      </c>
      <c r="J21" s="80">
        <f>'Cap 2.IIAB'!L3</f>
        <v>119607.62</v>
      </c>
    </row>
    <row r="22" spans="2:10" x14ac:dyDescent="0.25">
      <c r="B22" s="25">
        <v>3</v>
      </c>
      <c r="C22" s="26" t="s">
        <v>21</v>
      </c>
      <c r="D22" s="80">
        <f>'Cap 3-4-6 IIAB'!F3</f>
        <v>100</v>
      </c>
      <c r="E22" s="80">
        <f>'Cap 3-4-6 IIAB'!G3</f>
        <v>0</v>
      </c>
      <c r="F22" s="80">
        <f>'Cap 3-4-6 IIAB'!H3</f>
        <v>100</v>
      </c>
      <c r="G22" s="80">
        <f>'Cap 3-4-6 IIAB'!I3</f>
        <v>4.99</v>
      </c>
      <c r="H22" s="80">
        <f>'Cap 3-4-6 IIAB'!J3</f>
        <v>0</v>
      </c>
      <c r="I22" s="80">
        <f>'Cap 3-4-6 IIAB'!K3</f>
        <v>4.99</v>
      </c>
      <c r="J22" s="80">
        <f>'Cap 3-4-6 IIAB'!L3</f>
        <v>95.01</v>
      </c>
    </row>
    <row r="23" spans="2:10" x14ac:dyDescent="0.25">
      <c r="B23" s="25">
        <v>4</v>
      </c>
      <c r="C23" s="26" t="s">
        <v>22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</row>
    <row r="24" spans="2:10" x14ac:dyDescent="0.25">
      <c r="B24" s="25">
        <v>6</v>
      </c>
      <c r="C24" s="26" t="s">
        <v>23</v>
      </c>
      <c r="D24" s="80">
        <f>'Cap 3-4-6 IIAB'!F12</f>
        <v>3350</v>
      </c>
      <c r="E24" s="80">
        <f>'Cap 3-4-6 IIAB'!G12</f>
        <v>1504.62</v>
      </c>
      <c r="F24" s="80">
        <f>'Cap 3-4-6 IIAB'!H12</f>
        <v>4854.62</v>
      </c>
      <c r="G24" s="80">
        <f>'Cap 3-4-6 IIAB'!I12</f>
        <v>1753.09</v>
      </c>
      <c r="H24" s="80">
        <f>'Cap 3-4-6 IIAB'!J12</f>
        <v>1753.09</v>
      </c>
      <c r="I24" s="80">
        <f>'Cap 3-4-6 IIAB'!K12</f>
        <v>0</v>
      </c>
      <c r="J24" s="80">
        <f>'Cap 3-4-6 IIAB'!L12</f>
        <v>3101.5299999999997</v>
      </c>
    </row>
    <row r="26" spans="2:10" s="31" customFormat="1" ht="18.75" x14ac:dyDescent="0.3">
      <c r="B26" s="28" t="s">
        <v>24</v>
      </c>
      <c r="C26" s="29"/>
      <c r="D26" s="30">
        <f>SUM(D20:D25)</f>
        <v>323740.40000000002</v>
      </c>
      <c r="E26" s="30">
        <f t="shared" ref="E26:J26" si="1">SUM(E20:E25)</f>
        <v>85597.92</v>
      </c>
      <c r="F26" s="30">
        <f t="shared" si="1"/>
        <v>409338.32</v>
      </c>
      <c r="G26" s="30">
        <f t="shared" si="1"/>
        <v>93726.750000000015</v>
      </c>
      <c r="H26" s="30">
        <f t="shared" si="1"/>
        <v>30889.29</v>
      </c>
      <c r="I26" s="30">
        <f t="shared" si="1"/>
        <v>62837.460000000006</v>
      </c>
      <c r="J26" s="30">
        <f t="shared" si="1"/>
        <v>315611.57000000007</v>
      </c>
    </row>
    <row r="28" spans="2:10" x14ac:dyDescent="0.25">
      <c r="C28" s="23" t="s">
        <v>25</v>
      </c>
      <c r="D28" s="17">
        <f t="shared" ref="D28:E28" si="2">D13-D26</f>
        <v>0</v>
      </c>
      <c r="E28" s="17">
        <f t="shared" si="2"/>
        <v>0</v>
      </c>
      <c r="F28" s="17">
        <f>F13-F26</f>
        <v>0</v>
      </c>
      <c r="G28" s="17">
        <f>G13-G26</f>
        <v>-93726.750000000015</v>
      </c>
      <c r="H28" s="17">
        <f>H13-H26</f>
        <v>-30889.29</v>
      </c>
      <c r="I28" s="17">
        <f>I13-I26</f>
        <v>-62837.460000000006</v>
      </c>
      <c r="J28" s="17">
        <f>J13+J26</f>
        <v>-93726.749999999942</v>
      </c>
    </row>
    <row r="29" spans="2:10" x14ac:dyDescent="0.25">
      <c r="D29" s="17"/>
    </row>
    <row r="30" spans="2:10" x14ac:dyDescent="0.25">
      <c r="B30" s="34"/>
    </row>
    <row r="31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25"/>
  <sheetViews>
    <sheetView showGridLines="0" view="pageLayout" zoomScaleNormal="100" workbookViewId="0">
      <selection activeCell="B1" sqref="B1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9.85546875" customWidth="1"/>
    <col min="4" max="4" width="37.7109375" customWidth="1"/>
    <col min="5" max="5" width="17.7109375" customWidth="1"/>
    <col min="6" max="6" width="14.5703125" customWidth="1"/>
    <col min="7" max="10" width="16.7109375" customWidth="1"/>
    <col min="11" max="11" width="13.140625" customWidth="1"/>
    <col min="12" max="12" width="13.7109375" bestFit="1" customWidth="1"/>
  </cols>
  <sheetData>
    <row r="1" spans="1:12" ht="18.75" x14ac:dyDescent="0.3">
      <c r="A1" s="106" t="s">
        <v>151</v>
      </c>
    </row>
    <row r="2" spans="1:12" ht="15.75" thickBot="1" x14ac:dyDescent="0.3"/>
    <row r="3" spans="1:12" s="13" customFormat="1" ht="18" thickBot="1" x14ac:dyDescent="0.35">
      <c r="A3" s="35" t="s">
        <v>28</v>
      </c>
      <c r="B3" s="36"/>
      <c r="C3" s="36"/>
      <c r="D3" s="36"/>
      <c r="E3" s="36"/>
      <c r="F3" s="67">
        <f t="shared" ref="F3:L3" si="0">F7</f>
        <v>20000</v>
      </c>
      <c r="G3" s="67">
        <f t="shared" si="0"/>
        <v>0</v>
      </c>
      <c r="H3" s="67">
        <f t="shared" si="0"/>
        <v>20000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-20000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7"/>
      <c r="F5" s="58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10</v>
      </c>
      <c r="D7" s="41"/>
      <c r="E7" s="41"/>
      <c r="F7" s="42">
        <f>F8</f>
        <v>20000</v>
      </c>
      <c r="G7" s="42">
        <f t="shared" ref="G7:L7" si="1">G8</f>
        <v>0</v>
      </c>
      <c r="H7" s="42">
        <f t="shared" si="1"/>
        <v>20000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-20000</v>
      </c>
    </row>
    <row r="8" spans="1:12" ht="15.75" thickTop="1" x14ac:dyDescent="0.25">
      <c r="B8" s="61">
        <v>39902</v>
      </c>
      <c r="C8" s="43" t="s">
        <v>33</v>
      </c>
      <c r="D8" s="44"/>
      <c r="E8" s="44"/>
      <c r="F8" s="45">
        <f t="shared" ref="F8:L8" si="2">SUM(F9:F9)</f>
        <v>20000</v>
      </c>
      <c r="G8" s="45">
        <f t="shared" si="2"/>
        <v>0</v>
      </c>
      <c r="H8" s="45">
        <f t="shared" si="2"/>
        <v>20000</v>
      </c>
      <c r="I8" s="45">
        <f t="shared" si="2"/>
        <v>0</v>
      </c>
      <c r="J8" s="45">
        <f t="shared" si="2"/>
        <v>0</v>
      </c>
      <c r="K8" s="45">
        <f t="shared" si="2"/>
        <v>0</v>
      </c>
      <c r="L8" s="45">
        <f t="shared" si="2"/>
        <v>-20000</v>
      </c>
    </row>
    <row r="9" spans="1:12" x14ac:dyDescent="0.25">
      <c r="D9" s="55" t="s">
        <v>178</v>
      </c>
      <c r="E9" s="55" t="s">
        <v>34</v>
      </c>
      <c r="F9" s="8">
        <v>20000</v>
      </c>
      <c r="G9" s="8">
        <v>0</v>
      </c>
      <c r="H9" s="8">
        <f t="shared" ref="H9" si="3">F9+G9</f>
        <v>20000</v>
      </c>
      <c r="I9" s="8">
        <v>0</v>
      </c>
      <c r="J9" s="8">
        <f t="shared" ref="J9" si="4">I9-K9</f>
        <v>0</v>
      </c>
      <c r="K9" s="8">
        <v>0</v>
      </c>
      <c r="L9" s="8">
        <f t="shared" ref="L9" si="5">I9-H9</f>
        <v>-20000</v>
      </c>
    </row>
    <row r="10" spans="1:12" x14ac:dyDescent="0.25">
      <c r="D10" s="95"/>
      <c r="G10" s="15"/>
    </row>
    <row r="11" spans="1:12" ht="15.75" thickBot="1" x14ac:dyDescent="0.3">
      <c r="G11" s="15"/>
    </row>
    <row r="12" spans="1:12" ht="18" thickBot="1" x14ac:dyDescent="0.35">
      <c r="B12" s="35" t="s">
        <v>43</v>
      </c>
      <c r="C12" s="36"/>
      <c r="D12" s="36"/>
      <c r="E12" s="36"/>
      <c r="F12" s="67">
        <f>F16</f>
        <v>303740.40000000002</v>
      </c>
      <c r="G12" s="67">
        <f t="shared" ref="G12:L12" si="6">G16</f>
        <v>0</v>
      </c>
      <c r="H12" s="67">
        <f t="shared" si="6"/>
        <v>303740.40000000002</v>
      </c>
      <c r="I12" s="67">
        <f t="shared" si="6"/>
        <v>0</v>
      </c>
      <c r="J12" s="67">
        <f t="shared" si="6"/>
        <v>0</v>
      </c>
      <c r="K12" s="67">
        <f t="shared" si="6"/>
        <v>0</v>
      </c>
      <c r="L12" s="67">
        <f t="shared" si="6"/>
        <v>-303740.40000000002</v>
      </c>
    </row>
    <row r="13" spans="1:12" ht="15.75" thickBot="1" x14ac:dyDescent="0.3"/>
    <row r="14" spans="1:12" ht="30.75" thickBot="1" x14ac:dyDescent="0.3">
      <c r="B14" s="37"/>
      <c r="C14" s="20" t="s">
        <v>29</v>
      </c>
      <c r="D14" s="65" t="s">
        <v>30</v>
      </c>
      <c r="E14" s="59"/>
      <c r="F14" s="60" t="s">
        <v>44</v>
      </c>
      <c r="G14" s="78" t="s">
        <v>4</v>
      </c>
      <c r="H14" s="78" t="s">
        <v>5</v>
      </c>
      <c r="I14" s="96" t="s">
        <v>6</v>
      </c>
      <c r="J14" s="78" t="s">
        <v>7</v>
      </c>
      <c r="K14" s="97" t="s">
        <v>8</v>
      </c>
      <c r="L14" s="98" t="s">
        <v>9</v>
      </c>
    </row>
    <row r="16" spans="1:12" ht="15.75" thickBot="1" x14ac:dyDescent="0.3">
      <c r="C16" s="39">
        <v>4</v>
      </c>
      <c r="D16" s="40" t="s">
        <v>11</v>
      </c>
      <c r="E16" s="41"/>
      <c r="F16" s="42">
        <f>F17</f>
        <v>303740.40000000002</v>
      </c>
      <c r="G16" s="42">
        <f t="shared" ref="G16:L16" si="7">G17</f>
        <v>0</v>
      </c>
      <c r="H16" s="42">
        <f t="shared" si="7"/>
        <v>303740.40000000002</v>
      </c>
      <c r="I16" s="42">
        <f t="shared" si="7"/>
        <v>0</v>
      </c>
      <c r="J16" s="42">
        <f t="shared" si="7"/>
        <v>0</v>
      </c>
      <c r="K16" s="42">
        <f t="shared" si="7"/>
        <v>0</v>
      </c>
      <c r="L16" s="42">
        <f t="shared" si="7"/>
        <v>-303740.40000000002</v>
      </c>
    </row>
    <row r="17" spans="2:12" ht="15.75" thickTop="1" x14ac:dyDescent="0.25">
      <c r="C17" s="64">
        <v>46201</v>
      </c>
      <c r="D17" s="12" t="s">
        <v>50</v>
      </c>
      <c r="E17" s="11"/>
      <c r="F17" s="16">
        <f t="shared" ref="F17:L17" si="8">SUM(F18)</f>
        <v>303740.40000000002</v>
      </c>
      <c r="G17" s="16">
        <f t="shared" si="8"/>
        <v>0</v>
      </c>
      <c r="H17" s="16">
        <f t="shared" si="8"/>
        <v>303740.40000000002</v>
      </c>
      <c r="I17" s="16">
        <f t="shared" si="8"/>
        <v>0</v>
      </c>
      <c r="J17" s="16">
        <f t="shared" si="8"/>
        <v>0</v>
      </c>
      <c r="K17" s="16">
        <f t="shared" si="8"/>
        <v>0</v>
      </c>
      <c r="L17" s="16">
        <f t="shared" si="8"/>
        <v>-303740.40000000002</v>
      </c>
    </row>
    <row r="18" spans="2:12" ht="30" x14ac:dyDescent="0.25">
      <c r="B18" s="62"/>
      <c r="C18" s="2"/>
      <c r="D18" s="81" t="s">
        <v>152</v>
      </c>
      <c r="E18" s="55"/>
      <c r="F18" s="17">
        <v>303740.40000000002</v>
      </c>
      <c r="G18" s="8">
        <v>0</v>
      </c>
      <c r="H18" s="8">
        <f>F18+G18</f>
        <v>303740.40000000002</v>
      </c>
      <c r="I18" s="8">
        <v>0</v>
      </c>
      <c r="J18" s="8">
        <f>I18-K18</f>
        <v>0</v>
      </c>
      <c r="K18" s="8">
        <v>0</v>
      </c>
      <c r="L18" s="8">
        <f>I18-H18</f>
        <v>-303740.40000000002</v>
      </c>
    </row>
    <row r="19" spans="2:12" x14ac:dyDescent="0.25">
      <c r="F19" s="17"/>
    </row>
    <row r="21" spans="2:12" x14ac:dyDescent="0.25">
      <c r="D21" s="126"/>
      <c r="F21" s="83"/>
    </row>
    <row r="22" spans="2:12" x14ac:dyDescent="0.25">
      <c r="D22" s="23"/>
      <c r="E22" s="141"/>
      <c r="F22" s="141"/>
    </row>
    <row r="23" spans="2:12" x14ac:dyDescent="0.25">
      <c r="E23" s="140"/>
      <c r="F23" s="140"/>
    </row>
    <row r="24" spans="2:12" x14ac:dyDescent="0.25">
      <c r="E24" s="17"/>
      <c r="F24" s="17"/>
    </row>
    <row r="25" spans="2:12" x14ac:dyDescent="0.25">
      <c r="E25" s="17"/>
      <c r="F25" s="17"/>
    </row>
  </sheetData>
  <mergeCells count="2">
    <mergeCell ref="E22:F22"/>
    <mergeCell ref="E23:F23"/>
  </mergeCells>
  <pageMargins left="0.31496062992125984" right="0.31496062992125984" top="0.74803149606299213" bottom="0.55118110236220474" header="0.31496062992125984" footer="0.31496062992125984"/>
  <pageSetup paperSize="9" scale="76" orientation="landscape" r:id="rId1"/>
  <headerFooter>
    <oddFooter>&amp;CSeguiment pressupostari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5C5B-B90E-4658-9991-A249F951FE37}">
  <dimension ref="A1:O22"/>
  <sheetViews>
    <sheetView showGridLines="0"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16.140625" customWidth="1"/>
    <col min="6" max="6" width="11.140625" customWidth="1"/>
    <col min="7" max="10" width="16.7109375" customWidth="1"/>
    <col min="11" max="11" width="13.28515625" customWidth="1"/>
    <col min="12" max="12" width="13.7109375" customWidth="1"/>
  </cols>
  <sheetData>
    <row r="1" spans="1:12" ht="18.75" x14ac:dyDescent="0.3">
      <c r="A1" s="106" t="s">
        <v>151</v>
      </c>
    </row>
    <row r="2" spans="1:12" ht="15.75" thickBot="1" x14ac:dyDescent="0.3">
      <c r="A2" s="107"/>
    </row>
    <row r="3" spans="1:12" s="13" customFormat="1" ht="18" thickBot="1" x14ac:dyDescent="0.35">
      <c r="A3" s="35" t="s">
        <v>55</v>
      </c>
      <c r="B3" s="36"/>
      <c r="C3" s="36"/>
      <c r="D3" s="36"/>
      <c r="E3" s="36"/>
      <c r="F3" s="67">
        <f>F7</f>
        <v>0</v>
      </c>
      <c r="G3" s="67">
        <f t="shared" ref="G3:L3" si="0">G7</f>
        <v>0</v>
      </c>
      <c r="H3" s="67">
        <f t="shared" si="0"/>
        <v>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0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9"/>
      <c r="F5" s="60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12</v>
      </c>
      <c r="D7" s="41"/>
      <c r="E7" s="41"/>
      <c r="F7" s="42">
        <f>F8</f>
        <v>0</v>
      </c>
      <c r="G7" s="42">
        <f t="shared" ref="G7:L7" si="1">G8</f>
        <v>0</v>
      </c>
      <c r="H7" s="42">
        <f t="shared" si="1"/>
        <v>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0</v>
      </c>
    </row>
    <row r="8" spans="1:12" s="2" customFormat="1" ht="15.75" thickTop="1" x14ac:dyDescent="0.25">
      <c r="B8" s="61">
        <v>52000</v>
      </c>
      <c r="C8" s="43" t="s">
        <v>56</v>
      </c>
      <c r="D8" s="44"/>
      <c r="E8" s="44"/>
      <c r="F8" s="45">
        <f>F9</f>
        <v>0</v>
      </c>
      <c r="G8" s="105">
        <f t="shared" ref="G8:L8" si="2">SUM(G9)</f>
        <v>0</v>
      </c>
      <c r="H8" s="105">
        <f t="shared" si="2"/>
        <v>0</v>
      </c>
      <c r="I8" s="105">
        <f t="shared" si="2"/>
        <v>0</v>
      </c>
      <c r="J8" s="105">
        <f t="shared" si="2"/>
        <v>0</v>
      </c>
      <c r="K8" s="105">
        <f t="shared" si="2"/>
        <v>0</v>
      </c>
      <c r="L8" s="105">
        <f t="shared" si="2"/>
        <v>0</v>
      </c>
    </row>
    <row r="9" spans="1:12" x14ac:dyDescent="0.25">
      <c r="B9" s="3"/>
      <c r="C9" s="82"/>
      <c r="D9" s="46" t="s">
        <v>56</v>
      </c>
      <c r="E9" s="46"/>
      <c r="F9" s="84">
        <v>0</v>
      </c>
      <c r="G9" s="8">
        <v>0</v>
      </c>
      <c r="H9" s="85">
        <f>F9+G9</f>
        <v>0</v>
      </c>
      <c r="I9" s="8">
        <v>0</v>
      </c>
      <c r="J9" s="85">
        <f>I9-K9</f>
        <v>0</v>
      </c>
      <c r="K9" s="8">
        <v>0</v>
      </c>
      <c r="L9" s="85">
        <f>I9-H9</f>
        <v>0</v>
      </c>
    </row>
    <row r="13" spans="1:12" ht="15.75" thickBot="1" x14ac:dyDescent="0.3"/>
    <row r="14" spans="1:12" s="13" customFormat="1" ht="18" thickBot="1" x14ac:dyDescent="0.35">
      <c r="A14" s="35" t="s">
        <v>57</v>
      </c>
      <c r="B14" s="36"/>
      <c r="C14" s="36"/>
      <c r="D14" s="36"/>
      <c r="E14" s="36"/>
      <c r="F14" s="67">
        <f>F18</f>
        <v>0</v>
      </c>
      <c r="G14" s="67">
        <f t="shared" ref="G14:L14" si="3">G18</f>
        <v>85597.92</v>
      </c>
      <c r="H14" s="67">
        <f t="shared" si="3"/>
        <v>85597.92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-85597.92</v>
      </c>
    </row>
    <row r="15" spans="1:12" ht="15.75" thickBot="1" x14ac:dyDescent="0.3"/>
    <row r="16" spans="1:12" s="21" customFormat="1" ht="30.75" thickBot="1" x14ac:dyDescent="0.3">
      <c r="A16" s="37"/>
      <c r="B16" s="20" t="s">
        <v>29</v>
      </c>
      <c r="C16" s="56"/>
      <c r="D16" s="65" t="s">
        <v>30</v>
      </c>
      <c r="E16" s="59"/>
      <c r="F16" s="60" t="s">
        <v>58</v>
      </c>
      <c r="G16" s="78" t="s">
        <v>4</v>
      </c>
      <c r="H16" s="78" t="s">
        <v>5</v>
      </c>
      <c r="I16" s="96" t="s">
        <v>180</v>
      </c>
      <c r="J16" s="78" t="s">
        <v>7</v>
      </c>
      <c r="K16" s="97" t="s">
        <v>8</v>
      </c>
      <c r="L16" s="98" t="s">
        <v>9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59</v>
      </c>
      <c r="D18" s="41"/>
      <c r="E18" s="41"/>
      <c r="F18" s="42">
        <f>F19+F21</f>
        <v>0</v>
      </c>
      <c r="G18" s="42">
        <f>G19+G21</f>
        <v>85597.92</v>
      </c>
      <c r="H18" s="42">
        <f t="shared" ref="H18:L18" si="4">H19+H21</f>
        <v>85597.92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-85597.92</v>
      </c>
    </row>
    <row r="19" spans="2:12" s="2" customFormat="1" ht="15.75" thickTop="1" x14ac:dyDescent="0.25">
      <c r="B19" s="61">
        <v>87010</v>
      </c>
      <c r="C19" s="43" t="s">
        <v>60</v>
      </c>
      <c r="D19" s="44"/>
      <c r="E19" s="44"/>
      <c r="F19" s="45">
        <f>F20</f>
        <v>0</v>
      </c>
      <c r="G19" s="105">
        <f t="shared" ref="G19:L19" si="5">SUM(G20)</f>
        <v>82739.3</v>
      </c>
      <c r="H19" s="105">
        <f t="shared" si="5"/>
        <v>82739.3</v>
      </c>
      <c r="I19" s="105">
        <f t="shared" si="5"/>
        <v>0</v>
      </c>
      <c r="J19" s="105">
        <f t="shared" si="5"/>
        <v>0</v>
      </c>
      <c r="K19" s="105">
        <f t="shared" si="5"/>
        <v>0</v>
      </c>
      <c r="L19" s="105">
        <f t="shared" si="5"/>
        <v>-82739.3</v>
      </c>
    </row>
    <row r="20" spans="2:12" x14ac:dyDescent="0.25">
      <c r="B20" s="3"/>
      <c r="C20" s="130"/>
      <c r="D20" s="4" t="s">
        <v>60</v>
      </c>
      <c r="E20" s="4"/>
      <c r="F20" s="83">
        <v>0</v>
      </c>
      <c r="G20" s="85">
        <v>82739.3</v>
      </c>
      <c r="H20" s="85">
        <f>F20+G20</f>
        <v>82739.3</v>
      </c>
      <c r="I20" s="8">
        <v>0</v>
      </c>
      <c r="J20" s="85">
        <f>I20-K20</f>
        <v>0</v>
      </c>
      <c r="K20" s="8">
        <v>0</v>
      </c>
      <c r="L20" s="85">
        <f>I20-H20</f>
        <v>-82739.3</v>
      </c>
    </row>
    <row r="21" spans="2:12" x14ac:dyDescent="0.25">
      <c r="B21" s="64">
        <v>87000</v>
      </c>
      <c r="C21" s="10" t="s">
        <v>170</v>
      </c>
      <c r="D21" s="11"/>
      <c r="E21" s="11"/>
      <c r="F21" s="131">
        <f>F22</f>
        <v>0</v>
      </c>
      <c r="G21" s="105">
        <f t="shared" ref="G21:L21" si="6">SUM(G22)</f>
        <v>2858.62</v>
      </c>
      <c r="H21" s="105">
        <f t="shared" si="6"/>
        <v>2858.62</v>
      </c>
      <c r="I21" s="105">
        <f t="shared" si="6"/>
        <v>0</v>
      </c>
      <c r="J21" s="105">
        <f t="shared" si="6"/>
        <v>0</v>
      </c>
      <c r="K21" s="105">
        <f t="shared" si="6"/>
        <v>0</v>
      </c>
      <c r="L21" s="105">
        <f t="shared" si="6"/>
        <v>-2858.62</v>
      </c>
    </row>
    <row r="22" spans="2:12" x14ac:dyDescent="0.25">
      <c r="B22" s="3"/>
      <c r="C22" s="82"/>
      <c r="D22" s="46" t="s">
        <v>170</v>
      </c>
      <c r="E22" s="46"/>
      <c r="F22" s="84">
        <v>0</v>
      </c>
      <c r="G22" s="85">
        <v>2858.62</v>
      </c>
      <c r="H22" s="85">
        <f>F22+G22</f>
        <v>2858.62</v>
      </c>
      <c r="I22" s="8">
        <v>0</v>
      </c>
      <c r="J22" s="85">
        <f>I22-K22</f>
        <v>0</v>
      </c>
      <c r="K22" s="8">
        <v>0</v>
      </c>
      <c r="L22" s="85">
        <f>I22-H22</f>
        <v>-2858.62</v>
      </c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2"/>
  <sheetViews>
    <sheetView showGridLines="0" view="pageLayout" zoomScaleNormal="100" workbookViewId="0"/>
  </sheetViews>
  <sheetFormatPr defaultColWidth="11.42578125" defaultRowHeight="15" x14ac:dyDescent="0.25"/>
  <cols>
    <col min="1" max="1" width="15.7109375" customWidth="1"/>
    <col min="2" max="2" width="10.7109375" customWidth="1"/>
    <col min="3" max="3" width="31.28515625" customWidth="1"/>
    <col min="4" max="4" width="2.7109375" customWidth="1"/>
    <col min="5" max="5" width="3" customWidth="1"/>
    <col min="6" max="6" width="17.140625" customWidth="1"/>
    <col min="7" max="9" width="16.7109375" customWidth="1"/>
    <col min="10" max="10" width="19.140625" customWidth="1"/>
    <col min="11" max="11" width="14.7109375" customWidth="1"/>
    <col min="12" max="12" width="13.140625" customWidth="1"/>
  </cols>
  <sheetData>
    <row r="1" spans="1:12" ht="18.75" x14ac:dyDescent="0.3">
      <c r="A1" s="106" t="s">
        <v>151</v>
      </c>
    </row>
    <row r="2" spans="1:12" ht="15.75" thickBot="1" x14ac:dyDescent="0.3"/>
    <row r="3" spans="1:12" s="49" customFormat="1" ht="18" thickBot="1" x14ac:dyDescent="0.35">
      <c r="A3" s="35" t="s">
        <v>61</v>
      </c>
      <c r="B3" s="48"/>
      <c r="C3" s="48"/>
      <c r="D3" s="48"/>
      <c r="E3" s="48"/>
      <c r="F3" s="67">
        <f t="shared" ref="F3:L3" si="0">F7</f>
        <v>252185.7</v>
      </c>
      <c r="G3" s="67">
        <f t="shared" si="0"/>
        <v>0</v>
      </c>
      <c r="H3" s="67">
        <f t="shared" si="0"/>
        <v>252185.7</v>
      </c>
      <c r="I3" s="67">
        <f t="shared" si="0"/>
        <v>59378.290000000008</v>
      </c>
      <c r="J3" s="67">
        <f t="shared" si="0"/>
        <v>0</v>
      </c>
      <c r="K3" s="67">
        <f t="shared" si="0"/>
        <v>59378.290000000008</v>
      </c>
      <c r="L3" s="67">
        <f t="shared" si="0"/>
        <v>192807.41</v>
      </c>
    </row>
    <row r="4" spans="1:12" ht="15.75" thickBot="1" x14ac:dyDescent="0.3"/>
    <row r="5" spans="1:12" s="38" customFormat="1" ht="45.75" thickBot="1" x14ac:dyDescent="0.3">
      <c r="A5" s="68" t="s">
        <v>62</v>
      </c>
      <c r="B5" s="50" t="s">
        <v>63</v>
      </c>
      <c r="C5" s="71" t="s">
        <v>2</v>
      </c>
      <c r="D5" s="72"/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6" spans="1:12" x14ac:dyDescent="0.25">
      <c r="G6" s="54"/>
    </row>
    <row r="7" spans="1:12" ht="15.75" thickBot="1" x14ac:dyDescent="0.3">
      <c r="A7" s="51" t="s">
        <v>153</v>
      </c>
      <c r="B7" s="39">
        <v>1</v>
      </c>
      <c r="C7" s="40" t="s">
        <v>19</v>
      </c>
      <c r="D7" s="41"/>
      <c r="E7" s="52"/>
      <c r="F7" s="42">
        <f>SUM(F8:F13)</f>
        <v>252185.7</v>
      </c>
      <c r="G7" s="42">
        <f t="shared" ref="G7:L7" si="1">SUM(G8:G13)</f>
        <v>0</v>
      </c>
      <c r="H7" s="42">
        <f t="shared" si="1"/>
        <v>252185.7</v>
      </c>
      <c r="I7" s="42">
        <f t="shared" si="1"/>
        <v>59378.290000000008</v>
      </c>
      <c r="J7" s="42">
        <f t="shared" si="1"/>
        <v>0</v>
      </c>
      <c r="K7" s="42">
        <f t="shared" si="1"/>
        <v>59378.290000000008</v>
      </c>
      <c r="L7" s="42">
        <f t="shared" si="1"/>
        <v>192807.41</v>
      </c>
    </row>
    <row r="8" spans="1:12" ht="15.75" thickTop="1" x14ac:dyDescent="0.25">
      <c r="A8" s="15" t="s">
        <v>66</v>
      </c>
      <c r="B8" s="70" t="s">
        <v>70</v>
      </c>
      <c r="C8" s="5" t="s">
        <v>71</v>
      </c>
      <c r="D8" s="5"/>
      <c r="E8" s="5"/>
      <c r="F8" s="8">
        <v>0</v>
      </c>
      <c r="G8" s="8">
        <v>0</v>
      </c>
      <c r="H8" s="8">
        <f t="shared" ref="H8" si="2">F8+G8</f>
        <v>0</v>
      </c>
      <c r="I8" s="8">
        <v>41360.26</v>
      </c>
      <c r="J8" s="8">
        <f>I8-K8</f>
        <v>0</v>
      </c>
      <c r="K8" s="8">
        <v>41360.26</v>
      </c>
      <c r="L8" s="8">
        <f>H8-I8</f>
        <v>-41360.26</v>
      </c>
    </row>
    <row r="9" spans="1:12" x14ac:dyDescent="0.25">
      <c r="A9" s="15" t="s">
        <v>66</v>
      </c>
      <c r="B9" s="70" t="s">
        <v>73</v>
      </c>
      <c r="C9" s="5" t="s">
        <v>74</v>
      </c>
      <c r="D9" s="5"/>
      <c r="E9" s="5"/>
      <c r="F9" s="17">
        <v>180066.32</v>
      </c>
      <c r="G9" s="8">
        <v>0</v>
      </c>
      <c r="H9" s="8">
        <f>F9+G9</f>
        <v>180066.32</v>
      </c>
      <c r="I9" s="8">
        <v>0</v>
      </c>
      <c r="J9" s="8">
        <f>I9-K9</f>
        <v>0</v>
      </c>
      <c r="K9" s="8">
        <v>0</v>
      </c>
      <c r="L9" s="8">
        <f>H9-I9</f>
        <v>180066.32</v>
      </c>
    </row>
    <row r="10" spans="1:12" x14ac:dyDescent="0.25">
      <c r="A10" s="15" t="s">
        <v>69</v>
      </c>
      <c r="B10" s="70" t="s">
        <v>77</v>
      </c>
      <c r="C10" s="5" t="s">
        <v>78</v>
      </c>
      <c r="D10" s="5"/>
      <c r="E10" s="5"/>
      <c r="F10" s="8">
        <v>1500</v>
      </c>
      <c r="G10" s="8">
        <v>0</v>
      </c>
      <c r="H10" s="8">
        <f t="shared" ref="H10:H13" si="3">F10+G10</f>
        <v>1500</v>
      </c>
      <c r="I10" s="8">
        <v>0</v>
      </c>
      <c r="J10" s="8">
        <f t="shared" ref="J10" si="4">I10-K10</f>
        <v>0</v>
      </c>
      <c r="K10" s="8">
        <v>0</v>
      </c>
      <c r="L10" s="8">
        <f t="shared" ref="L10" si="5">H10-I10</f>
        <v>1500</v>
      </c>
    </row>
    <row r="11" spans="1:12" x14ac:dyDescent="0.25">
      <c r="A11" s="15" t="s">
        <v>72</v>
      </c>
      <c r="B11" s="70" t="s">
        <v>79</v>
      </c>
      <c r="C11" s="5" t="s">
        <v>80</v>
      </c>
      <c r="D11" s="5"/>
      <c r="E11" s="5"/>
      <c r="F11" s="14">
        <v>61201.38</v>
      </c>
      <c r="G11" s="8">
        <v>0</v>
      </c>
      <c r="H11" s="8">
        <f t="shared" si="3"/>
        <v>61201.38</v>
      </c>
      <c r="I11" s="8">
        <v>16013.2</v>
      </c>
      <c r="J11" s="8">
        <f>I11-K11</f>
        <v>0</v>
      </c>
      <c r="K11" s="8">
        <v>16013.2</v>
      </c>
      <c r="L11" s="8">
        <f>H11-I11</f>
        <v>45188.179999999993</v>
      </c>
    </row>
    <row r="12" spans="1:12" x14ac:dyDescent="0.25">
      <c r="B12" s="70" t="s">
        <v>81</v>
      </c>
      <c r="C12" s="5" t="s">
        <v>82</v>
      </c>
      <c r="D12" s="5"/>
      <c r="E12" s="5"/>
      <c r="F12" s="8">
        <v>1750</v>
      </c>
      <c r="G12" s="8">
        <v>0</v>
      </c>
      <c r="H12" s="8">
        <f t="shared" si="3"/>
        <v>1750</v>
      </c>
      <c r="I12" s="17">
        <v>0</v>
      </c>
      <c r="J12" s="8">
        <f>I12-K12</f>
        <v>0</v>
      </c>
      <c r="K12" s="17">
        <v>0</v>
      </c>
      <c r="L12" s="8">
        <f>H12-I12</f>
        <v>1750</v>
      </c>
    </row>
    <row r="13" spans="1:12" x14ac:dyDescent="0.25">
      <c r="B13" s="70" t="s">
        <v>83</v>
      </c>
      <c r="C13" s="5" t="s">
        <v>84</v>
      </c>
      <c r="D13" s="5"/>
      <c r="E13" s="5"/>
      <c r="F13" s="14">
        <v>7668</v>
      </c>
      <c r="G13" s="8">
        <v>0</v>
      </c>
      <c r="H13" s="8">
        <f t="shared" si="3"/>
        <v>7668</v>
      </c>
      <c r="I13" s="8">
        <v>2004.83</v>
      </c>
      <c r="J13" s="8">
        <f>I13-K13</f>
        <v>0</v>
      </c>
      <c r="K13" s="8">
        <v>2004.83</v>
      </c>
      <c r="L13" s="8">
        <f>H13-I13</f>
        <v>5663.17</v>
      </c>
    </row>
    <row r="15" spans="1:12" x14ac:dyDescent="0.25">
      <c r="B15" s="74"/>
    </row>
    <row r="16" spans="1:12" x14ac:dyDescent="0.25">
      <c r="B16" s="75"/>
      <c r="G16" s="125"/>
    </row>
    <row r="22" spans="4:4" x14ac:dyDescent="0.25">
      <c r="D22" s="17"/>
    </row>
  </sheetData>
  <pageMargins left="0.31496062992125984" right="0.31496062992125984" top="0.74803149606299213" bottom="0.55118110236220474" header="0.31496062992125984" footer="0.31496062992125984"/>
  <pageSetup paperSize="9" scale="79" orientation="landscape" r:id="rId1"/>
  <headerFooter>
    <oddFooter>&amp;CSeguiment pressupostari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5"/>
  <sheetViews>
    <sheetView showGridLines="0" view="pageLayout" zoomScaleNormal="100" workbookViewId="0"/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53.140625" customWidth="1"/>
    <col min="5" max="5" width="11.85546875" customWidth="1"/>
    <col min="6" max="6" width="14.5703125" customWidth="1"/>
    <col min="7" max="10" width="16.7109375" customWidth="1"/>
    <col min="11" max="11" width="11.42578125" customWidth="1"/>
    <col min="12" max="12" width="14.140625" customWidth="1"/>
  </cols>
  <sheetData>
    <row r="1" spans="1:14" ht="18.75" x14ac:dyDescent="0.3">
      <c r="A1" s="106" t="s">
        <v>151</v>
      </c>
    </row>
    <row r="2" spans="1:14" ht="15.75" thickBot="1" x14ac:dyDescent="0.3"/>
    <row r="3" spans="1:14" s="49" customFormat="1" ht="18" thickBot="1" x14ac:dyDescent="0.35">
      <c r="A3" s="35" t="s">
        <v>85</v>
      </c>
      <c r="B3" s="48"/>
      <c r="C3" s="48"/>
      <c r="D3" s="48"/>
      <c r="E3" s="48"/>
      <c r="F3" s="67">
        <f t="shared" ref="F3:L3" si="0">F7</f>
        <v>68104.7</v>
      </c>
      <c r="G3" s="67">
        <f t="shared" si="0"/>
        <v>84093.3</v>
      </c>
      <c r="H3" s="67">
        <f t="shared" si="0"/>
        <v>152198</v>
      </c>
      <c r="I3" s="67">
        <f t="shared" si="0"/>
        <v>32590.379999999997</v>
      </c>
      <c r="J3" s="67">
        <f t="shared" si="0"/>
        <v>29136.2</v>
      </c>
      <c r="K3" s="67">
        <f t="shared" si="0"/>
        <v>3454.1800000000003</v>
      </c>
      <c r="L3" s="67">
        <f t="shared" si="0"/>
        <v>119607.62</v>
      </c>
    </row>
    <row r="4" spans="1:14" ht="15.75" thickBot="1" x14ac:dyDescent="0.3"/>
    <row r="5" spans="1:14" s="38" customFormat="1" ht="45.75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4" ht="15.75" thickBot="1" x14ac:dyDescent="0.3">
      <c r="A7" s="51" t="s">
        <v>153</v>
      </c>
      <c r="B7" s="39">
        <v>2</v>
      </c>
      <c r="C7" s="53" t="s">
        <v>86</v>
      </c>
      <c r="D7" s="41"/>
      <c r="E7" s="52"/>
      <c r="F7" s="42">
        <f>SUM(F8:F31)</f>
        <v>68104.7</v>
      </c>
      <c r="G7" s="42">
        <f t="shared" ref="G7:L7" si="1">SUM(G8:G31)</f>
        <v>84093.3</v>
      </c>
      <c r="H7" s="42">
        <f t="shared" si="1"/>
        <v>152198</v>
      </c>
      <c r="I7" s="42">
        <f t="shared" si="1"/>
        <v>32590.379999999997</v>
      </c>
      <c r="J7" s="42">
        <f t="shared" si="1"/>
        <v>29136.2</v>
      </c>
      <c r="K7" s="42">
        <f t="shared" si="1"/>
        <v>3454.1800000000003</v>
      </c>
      <c r="L7" s="42">
        <f t="shared" si="1"/>
        <v>119607.62</v>
      </c>
    </row>
    <row r="8" spans="1:14" ht="15.75" thickTop="1" x14ac:dyDescent="0.25">
      <c r="A8" s="15" t="s">
        <v>66</v>
      </c>
      <c r="B8" s="70" t="s">
        <v>87</v>
      </c>
      <c r="C8" s="5" t="s">
        <v>88</v>
      </c>
      <c r="D8" s="5"/>
      <c r="E8" s="5"/>
      <c r="F8" s="8">
        <v>0</v>
      </c>
      <c r="G8" s="8">
        <v>0</v>
      </c>
      <c r="H8" s="8">
        <f>F8+G8</f>
        <v>0</v>
      </c>
      <c r="I8" s="8">
        <v>0</v>
      </c>
      <c r="J8" s="8">
        <f t="shared" ref="J8:J31" si="2">I8-K8</f>
        <v>0</v>
      </c>
      <c r="K8" s="8">
        <v>0</v>
      </c>
      <c r="L8" s="8">
        <f t="shared" ref="L8:L31" si="3">H8-I8</f>
        <v>0</v>
      </c>
      <c r="N8" s="83"/>
    </row>
    <row r="9" spans="1:14" x14ac:dyDescent="0.25">
      <c r="A9" s="15" t="s">
        <v>69</v>
      </c>
      <c r="B9" s="70" t="s">
        <v>89</v>
      </c>
      <c r="C9" s="5" t="s">
        <v>90</v>
      </c>
      <c r="D9" s="5"/>
      <c r="E9" s="5"/>
      <c r="F9" s="8">
        <v>500</v>
      </c>
      <c r="G9" s="8">
        <v>0</v>
      </c>
      <c r="H9" s="8">
        <f t="shared" ref="H9:H31" si="4">F9+G9</f>
        <v>500</v>
      </c>
      <c r="I9" s="8">
        <v>67.87</v>
      </c>
      <c r="J9" s="8">
        <f t="shared" si="2"/>
        <v>0</v>
      </c>
      <c r="K9" s="8">
        <v>67.87</v>
      </c>
      <c r="L9" s="8">
        <f>H9-I9</f>
        <v>432.13</v>
      </c>
      <c r="N9" s="83"/>
    </row>
    <row r="10" spans="1:14" x14ac:dyDescent="0.25">
      <c r="A10" s="15" t="s">
        <v>72</v>
      </c>
      <c r="B10" s="70" t="s">
        <v>155</v>
      </c>
      <c r="C10" s="5" t="s">
        <v>156</v>
      </c>
      <c r="D10" s="5"/>
      <c r="E10" s="5"/>
      <c r="F10" s="8">
        <v>0</v>
      </c>
      <c r="G10" s="8">
        <v>0</v>
      </c>
      <c r="H10" s="8">
        <f t="shared" si="4"/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83"/>
    </row>
    <row r="11" spans="1:14" x14ac:dyDescent="0.25">
      <c r="B11" s="70" t="s">
        <v>91</v>
      </c>
      <c r="C11" s="5" t="s">
        <v>157</v>
      </c>
      <c r="D11" s="5"/>
      <c r="E11" s="5"/>
      <c r="F11" s="8">
        <v>0</v>
      </c>
      <c r="G11" s="8">
        <v>0</v>
      </c>
      <c r="H11" s="8">
        <f t="shared" si="4"/>
        <v>0</v>
      </c>
      <c r="I11" s="8">
        <v>0</v>
      </c>
      <c r="J11" s="8">
        <f t="shared" si="2"/>
        <v>0</v>
      </c>
      <c r="K11" s="8">
        <v>0</v>
      </c>
      <c r="L11" s="8">
        <f t="shared" si="3"/>
        <v>0</v>
      </c>
      <c r="N11" s="83"/>
    </row>
    <row r="12" spans="1:14" x14ac:dyDescent="0.25">
      <c r="B12" s="70" t="s">
        <v>93</v>
      </c>
      <c r="C12" s="5" t="s">
        <v>158</v>
      </c>
      <c r="D12" s="5"/>
      <c r="E12" s="5"/>
      <c r="F12" s="8">
        <v>1500</v>
      </c>
      <c r="G12" s="8">
        <v>0</v>
      </c>
      <c r="H12" s="8">
        <f t="shared" si="4"/>
        <v>1500</v>
      </c>
      <c r="I12" s="8">
        <v>368.6</v>
      </c>
      <c r="J12" s="8">
        <f t="shared" si="2"/>
        <v>122.87000000000003</v>
      </c>
      <c r="K12" s="8">
        <v>245.73</v>
      </c>
      <c r="L12" s="8">
        <f t="shared" si="3"/>
        <v>1131.4000000000001</v>
      </c>
      <c r="N12" s="83"/>
    </row>
    <row r="13" spans="1:14" x14ac:dyDescent="0.25">
      <c r="B13" s="70" t="s">
        <v>95</v>
      </c>
      <c r="C13" s="5" t="s">
        <v>96</v>
      </c>
      <c r="D13" s="5"/>
      <c r="E13" s="5"/>
      <c r="F13" s="8">
        <v>1500</v>
      </c>
      <c r="G13" s="8">
        <v>0</v>
      </c>
      <c r="H13" s="8">
        <f t="shared" si="4"/>
        <v>1500</v>
      </c>
      <c r="I13" s="8">
        <v>392.2</v>
      </c>
      <c r="J13" s="8">
        <f t="shared" si="2"/>
        <v>59.490000000000009</v>
      </c>
      <c r="K13" s="8">
        <v>332.71</v>
      </c>
      <c r="L13" s="8">
        <f t="shared" si="3"/>
        <v>1107.8</v>
      </c>
      <c r="N13" s="83"/>
    </row>
    <row r="14" spans="1:14" x14ac:dyDescent="0.25">
      <c r="B14" s="70" t="s">
        <v>97</v>
      </c>
      <c r="C14" s="5" t="s">
        <v>98</v>
      </c>
      <c r="D14" s="5"/>
      <c r="E14" s="5"/>
      <c r="F14" s="8">
        <v>0</v>
      </c>
      <c r="G14" s="8">
        <v>0</v>
      </c>
      <c r="H14" s="8">
        <f t="shared" si="4"/>
        <v>0</v>
      </c>
      <c r="I14" s="8">
        <v>23.31</v>
      </c>
      <c r="J14" s="8">
        <f t="shared" si="2"/>
        <v>16.169999999999998</v>
      </c>
      <c r="K14" s="8">
        <v>7.14</v>
      </c>
      <c r="L14" s="8">
        <f t="shared" si="3"/>
        <v>-23.31</v>
      </c>
      <c r="N14" s="83"/>
    </row>
    <row r="15" spans="1:14" x14ac:dyDescent="0.25">
      <c r="B15" s="70" t="s">
        <v>99</v>
      </c>
      <c r="C15" s="5" t="s">
        <v>100</v>
      </c>
      <c r="D15" s="5"/>
      <c r="E15" s="5"/>
      <c r="F15" s="8">
        <v>1000</v>
      </c>
      <c r="G15" s="8">
        <v>0</v>
      </c>
      <c r="H15" s="8">
        <f t="shared" si="4"/>
        <v>1000</v>
      </c>
      <c r="I15" s="8">
        <v>0</v>
      </c>
      <c r="J15" s="8">
        <f t="shared" si="2"/>
        <v>0</v>
      </c>
      <c r="K15" s="8">
        <v>0</v>
      </c>
      <c r="L15" s="8">
        <f t="shared" si="3"/>
        <v>1000</v>
      </c>
      <c r="N15" s="83"/>
    </row>
    <row r="16" spans="1:14" x14ac:dyDescent="0.25">
      <c r="B16" s="70" t="s">
        <v>182</v>
      </c>
      <c r="C16" s="5" t="s">
        <v>183</v>
      </c>
      <c r="D16" s="5"/>
      <c r="E16" s="5"/>
      <c r="F16" s="8">
        <v>0</v>
      </c>
      <c r="G16" s="8">
        <v>0</v>
      </c>
      <c r="H16" s="8">
        <f t="shared" si="4"/>
        <v>0</v>
      </c>
      <c r="I16" s="8">
        <v>374.47</v>
      </c>
      <c r="J16" s="8">
        <f>I16-K16</f>
        <v>323.18</v>
      </c>
      <c r="K16" s="8">
        <v>51.29</v>
      </c>
      <c r="L16" s="8">
        <f>H16-I16</f>
        <v>-374.47</v>
      </c>
      <c r="N16" s="83"/>
    </row>
    <row r="17" spans="2:14" x14ac:dyDescent="0.25">
      <c r="B17" s="70" t="s">
        <v>101</v>
      </c>
      <c r="C17" s="5" t="s">
        <v>102</v>
      </c>
      <c r="D17" s="5"/>
      <c r="E17" s="5"/>
      <c r="F17" s="8">
        <v>1500</v>
      </c>
      <c r="G17" s="8">
        <v>0</v>
      </c>
      <c r="H17" s="8">
        <f t="shared" si="4"/>
        <v>1500</v>
      </c>
      <c r="I17" s="8">
        <v>276.3</v>
      </c>
      <c r="J17" s="8">
        <f t="shared" si="2"/>
        <v>65.490000000000009</v>
      </c>
      <c r="K17" s="8">
        <v>210.81</v>
      </c>
      <c r="L17" s="8">
        <f t="shared" si="3"/>
        <v>1223.7</v>
      </c>
      <c r="N17" s="83"/>
    </row>
    <row r="18" spans="2:14" x14ac:dyDescent="0.25">
      <c r="B18" s="70" t="s">
        <v>103</v>
      </c>
      <c r="C18" s="5" t="s">
        <v>104</v>
      </c>
      <c r="D18" s="5"/>
      <c r="E18" s="5"/>
      <c r="F18" s="8">
        <v>0</v>
      </c>
      <c r="G18" s="8">
        <v>0</v>
      </c>
      <c r="H18" s="8">
        <f t="shared" si="4"/>
        <v>0</v>
      </c>
      <c r="I18" s="8">
        <v>0</v>
      </c>
      <c r="J18" s="8">
        <f t="shared" si="2"/>
        <v>0</v>
      </c>
      <c r="K18" s="8">
        <v>0</v>
      </c>
      <c r="L18" s="8">
        <f t="shared" si="3"/>
        <v>0</v>
      </c>
      <c r="N18" s="83"/>
    </row>
    <row r="19" spans="2:14" x14ac:dyDescent="0.25">
      <c r="B19" s="70" t="s">
        <v>105</v>
      </c>
      <c r="C19" s="5" t="s">
        <v>106</v>
      </c>
      <c r="D19" s="5"/>
      <c r="E19" s="5"/>
      <c r="F19" s="8">
        <v>150</v>
      </c>
      <c r="G19" s="8">
        <v>0</v>
      </c>
      <c r="H19" s="8">
        <f t="shared" si="4"/>
        <v>150</v>
      </c>
      <c r="I19" s="8">
        <v>490.42</v>
      </c>
      <c r="J19" s="8">
        <f t="shared" si="2"/>
        <v>0</v>
      </c>
      <c r="K19" s="8">
        <v>490.42</v>
      </c>
      <c r="L19" s="8">
        <f t="shared" si="3"/>
        <v>-340.42</v>
      </c>
      <c r="N19" s="83"/>
    </row>
    <row r="20" spans="2:14" x14ac:dyDescent="0.25">
      <c r="B20" s="70" t="s">
        <v>107</v>
      </c>
      <c r="C20" s="5" t="s">
        <v>108</v>
      </c>
      <c r="D20" s="5"/>
      <c r="E20" s="5"/>
      <c r="F20" s="8">
        <v>3500</v>
      </c>
      <c r="G20" s="8">
        <v>0</v>
      </c>
      <c r="H20" s="8">
        <f t="shared" si="4"/>
        <v>3500</v>
      </c>
      <c r="I20" s="8">
        <v>873.5</v>
      </c>
      <c r="J20" s="8">
        <f t="shared" si="2"/>
        <v>820.57</v>
      </c>
      <c r="K20" s="8">
        <v>52.93</v>
      </c>
      <c r="L20" s="8">
        <f t="shared" si="3"/>
        <v>2626.5</v>
      </c>
      <c r="N20" s="83"/>
    </row>
    <row r="21" spans="2:14" x14ac:dyDescent="0.25">
      <c r="B21" s="70" t="s">
        <v>109</v>
      </c>
      <c r="C21" s="5" t="s">
        <v>110</v>
      </c>
      <c r="D21" s="5"/>
      <c r="E21" s="6"/>
      <c r="F21" s="8">
        <v>0</v>
      </c>
      <c r="G21" s="8">
        <v>0</v>
      </c>
      <c r="H21" s="8">
        <f t="shared" si="4"/>
        <v>0</v>
      </c>
      <c r="I21" s="8">
        <v>0</v>
      </c>
      <c r="J21" s="8">
        <f t="shared" si="2"/>
        <v>0</v>
      </c>
      <c r="K21" s="8">
        <v>0</v>
      </c>
      <c r="L21" s="8">
        <f t="shared" si="3"/>
        <v>0</v>
      </c>
      <c r="N21" s="83"/>
    </row>
    <row r="22" spans="2:14" x14ac:dyDescent="0.25">
      <c r="B22" s="70" t="s">
        <v>111</v>
      </c>
      <c r="C22" s="5" t="s">
        <v>112</v>
      </c>
      <c r="D22" s="5"/>
      <c r="E22" s="5"/>
      <c r="F22" s="8">
        <v>600</v>
      </c>
      <c r="G22" s="8">
        <v>0</v>
      </c>
      <c r="H22" s="8">
        <f t="shared" si="4"/>
        <v>600</v>
      </c>
      <c r="I22" s="8">
        <v>0</v>
      </c>
      <c r="J22" s="8">
        <f t="shared" si="2"/>
        <v>0</v>
      </c>
      <c r="K22" s="8">
        <v>0</v>
      </c>
      <c r="L22" s="8">
        <f t="shared" si="3"/>
        <v>600</v>
      </c>
      <c r="N22" s="83"/>
    </row>
    <row r="23" spans="2:14" x14ac:dyDescent="0.25">
      <c r="B23" s="70" t="s">
        <v>159</v>
      </c>
      <c r="C23" s="5" t="s">
        <v>160</v>
      </c>
      <c r="D23" s="5"/>
      <c r="E23" s="5"/>
      <c r="F23" s="8">
        <v>0</v>
      </c>
      <c r="G23" s="8">
        <v>1354</v>
      </c>
      <c r="H23" s="8">
        <f t="shared" si="4"/>
        <v>1354</v>
      </c>
      <c r="I23" s="8">
        <v>2652.32</v>
      </c>
      <c r="J23" s="8">
        <f t="shared" si="2"/>
        <v>2652.32</v>
      </c>
      <c r="K23" s="8">
        <v>0</v>
      </c>
      <c r="L23" s="8">
        <f t="shared" si="3"/>
        <v>-1298.3200000000002</v>
      </c>
      <c r="N23" s="8"/>
    </row>
    <row r="24" spans="2:14" x14ac:dyDescent="0.25">
      <c r="B24" s="70" t="s">
        <v>113</v>
      </c>
      <c r="C24" s="5" t="s">
        <v>114</v>
      </c>
      <c r="D24" s="5"/>
      <c r="E24" s="5"/>
      <c r="F24" s="8">
        <v>1000</v>
      </c>
      <c r="G24" s="8">
        <v>0</v>
      </c>
      <c r="H24" s="8">
        <f t="shared" si="4"/>
        <v>1000</v>
      </c>
      <c r="I24" s="8">
        <v>30.24</v>
      </c>
      <c r="J24" s="8">
        <f t="shared" si="2"/>
        <v>0</v>
      </c>
      <c r="K24" s="8">
        <v>30.24</v>
      </c>
      <c r="L24" s="8">
        <f t="shared" si="3"/>
        <v>969.76</v>
      </c>
      <c r="N24" s="83"/>
    </row>
    <row r="25" spans="2:14" x14ac:dyDescent="0.25">
      <c r="B25" s="69" t="s">
        <v>115</v>
      </c>
      <c r="C25" s="6" t="s">
        <v>164</v>
      </c>
      <c r="D25" s="5"/>
      <c r="E25" s="5"/>
      <c r="F25" s="8">
        <v>20000</v>
      </c>
      <c r="G25" s="8">
        <v>79427.53</v>
      </c>
      <c r="H25" s="8">
        <f t="shared" si="4"/>
        <v>99427.53</v>
      </c>
      <c r="I25" s="8">
        <v>25093.05</v>
      </c>
      <c r="J25" s="8">
        <f t="shared" si="2"/>
        <v>25076.11</v>
      </c>
      <c r="K25" s="8">
        <v>16.940000000000001</v>
      </c>
      <c r="L25" s="8">
        <f t="shared" si="3"/>
        <v>74334.48</v>
      </c>
      <c r="N25" s="83"/>
    </row>
    <row r="26" spans="2:14" x14ac:dyDescent="0.25">
      <c r="B26" s="70" t="s">
        <v>116</v>
      </c>
      <c r="C26" s="5" t="s">
        <v>165</v>
      </c>
      <c r="D26" s="5"/>
      <c r="E26" s="5"/>
      <c r="F26" s="8">
        <v>34629.699999999997</v>
      </c>
      <c r="G26" s="8">
        <v>3311.77</v>
      </c>
      <c r="H26" s="8">
        <f t="shared" si="4"/>
        <v>37941.469999999994</v>
      </c>
      <c r="I26" s="8">
        <v>1948.1</v>
      </c>
      <c r="J26" s="8">
        <f t="shared" si="2"/>
        <v>0</v>
      </c>
      <c r="K26" s="8">
        <v>1948.1</v>
      </c>
      <c r="L26" s="8">
        <f t="shared" si="3"/>
        <v>35993.369999999995</v>
      </c>
      <c r="N26" s="83"/>
    </row>
    <row r="27" spans="2:14" x14ac:dyDescent="0.25">
      <c r="B27" s="70" t="s">
        <v>117</v>
      </c>
      <c r="C27" s="5" t="s">
        <v>118</v>
      </c>
      <c r="D27" s="5"/>
      <c r="E27" s="5"/>
      <c r="F27" s="8">
        <v>75</v>
      </c>
      <c r="G27" s="8">
        <v>0</v>
      </c>
      <c r="H27" s="8">
        <f t="shared" si="4"/>
        <v>75</v>
      </c>
      <c r="I27" s="8">
        <v>0</v>
      </c>
      <c r="J27" s="8">
        <f t="shared" si="2"/>
        <v>0</v>
      </c>
      <c r="K27" s="8">
        <v>0</v>
      </c>
      <c r="L27" s="8">
        <f t="shared" si="3"/>
        <v>75</v>
      </c>
      <c r="N27" s="83"/>
    </row>
    <row r="28" spans="2:14" x14ac:dyDescent="0.25">
      <c r="B28" s="70" t="s">
        <v>119</v>
      </c>
      <c r="C28" s="5" t="s">
        <v>120</v>
      </c>
      <c r="F28" s="17">
        <v>250</v>
      </c>
      <c r="G28" s="8">
        <v>0</v>
      </c>
      <c r="H28" s="8">
        <f t="shared" si="4"/>
        <v>250</v>
      </c>
      <c r="I28" s="8">
        <v>0</v>
      </c>
      <c r="J28" s="8">
        <f t="shared" si="2"/>
        <v>0</v>
      </c>
      <c r="K28" s="8">
        <v>0</v>
      </c>
      <c r="L28" s="8">
        <f t="shared" si="3"/>
        <v>250</v>
      </c>
      <c r="N28" s="17"/>
    </row>
    <row r="29" spans="2:14" ht="14.25" customHeight="1" x14ac:dyDescent="0.25">
      <c r="B29" s="70" t="s">
        <v>121</v>
      </c>
      <c r="C29" s="5" t="s">
        <v>122</v>
      </c>
      <c r="F29" s="17">
        <v>150</v>
      </c>
      <c r="G29" s="8">
        <v>0</v>
      </c>
      <c r="H29" s="8">
        <f t="shared" si="4"/>
        <v>150</v>
      </c>
      <c r="I29" s="8">
        <v>0</v>
      </c>
      <c r="J29" s="8">
        <f t="shared" si="2"/>
        <v>0</v>
      </c>
      <c r="K29" s="8">
        <v>0</v>
      </c>
      <c r="L29" s="8">
        <f t="shared" si="3"/>
        <v>150</v>
      </c>
      <c r="N29" s="17"/>
    </row>
    <row r="30" spans="2:14" ht="15" customHeight="1" x14ac:dyDescent="0.25">
      <c r="B30" s="70" t="s">
        <v>123</v>
      </c>
      <c r="C30" s="5" t="s">
        <v>124</v>
      </c>
      <c r="F30" s="17">
        <v>250</v>
      </c>
      <c r="G30" s="8">
        <v>0</v>
      </c>
      <c r="H30" s="8">
        <f t="shared" si="4"/>
        <v>250</v>
      </c>
      <c r="I30" s="8">
        <v>0</v>
      </c>
      <c r="J30" s="8">
        <f t="shared" si="2"/>
        <v>0</v>
      </c>
      <c r="K30" s="8">
        <v>0</v>
      </c>
      <c r="L30" s="8">
        <f t="shared" si="3"/>
        <v>250</v>
      </c>
      <c r="N30" s="17"/>
    </row>
    <row r="31" spans="2:14" ht="15" customHeight="1" x14ac:dyDescent="0.25">
      <c r="B31" s="69" t="s">
        <v>125</v>
      </c>
      <c r="C31" s="6" t="s">
        <v>166</v>
      </c>
      <c r="F31" s="17">
        <v>1500</v>
      </c>
      <c r="G31" s="8">
        <v>0</v>
      </c>
      <c r="H31" s="8">
        <f t="shared" si="4"/>
        <v>1500</v>
      </c>
      <c r="I31" s="8">
        <v>0</v>
      </c>
      <c r="J31" s="8">
        <f t="shared" si="2"/>
        <v>0</v>
      </c>
      <c r="K31" s="8">
        <v>0</v>
      </c>
      <c r="L31" s="8">
        <f t="shared" si="3"/>
        <v>1500</v>
      </c>
      <c r="N31" s="17"/>
    </row>
    <row r="32" spans="2:14" ht="15" customHeight="1" x14ac:dyDescent="0.25">
      <c r="B32" s="34"/>
      <c r="C32" s="34"/>
      <c r="D32" s="34"/>
    </row>
    <row r="33" spans="4:4" x14ac:dyDescent="0.25">
      <c r="D33" s="15" t="s">
        <v>161</v>
      </c>
    </row>
    <row r="34" spans="4:4" x14ac:dyDescent="0.25">
      <c r="D34" s="15" t="s">
        <v>162</v>
      </c>
    </row>
    <row r="35" spans="4:4" x14ac:dyDescent="0.25">
      <c r="D35" s="15" t="s">
        <v>163</v>
      </c>
    </row>
  </sheetData>
  <pageMargins left="0.31496062992125984" right="0.31496062992125984" top="0.74803149606299213" bottom="0.55118110236220474" header="0.31496062992125984" footer="0.31496062992125984"/>
  <pageSetup paperSize="9" scale="63" orientation="landscape" r:id="rId1"/>
  <headerFooter>
    <oddFooter>&amp;CSeguiment pressupostari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view="pageLayout" zoomScaleNormal="100" workbookViewId="0">
      <selection activeCell="B2" sqref="B2"/>
    </sheetView>
  </sheetViews>
  <sheetFormatPr defaultColWidth="11.42578125" defaultRowHeight="15" x14ac:dyDescent="0.25"/>
  <cols>
    <col min="1" max="1" width="2.7109375" customWidth="1"/>
    <col min="2" max="2" width="10.7109375" customWidth="1"/>
    <col min="3" max="3" width="32.7109375" customWidth="1"/>
    <col min="4" max="4" width="16.5703125" customWidth="1"/>
    <col min="5" max="5" width="16.28515625" bestFit="1" customWidth="1"/>
    <col min="6" max="6" width="16.140625" customWidth="1"/>
    <col min="7" max="9" width="16.7109375" customWidth="1"/>
    <col min="10" max="10" width="18.5703125" customWidth="1"/>
  </cols>
  <sheetData>
    <row r="1" spans="2:10" ht="15.75" thickBot="1" x14ac:dyDescent="0.3"/>
    <row r="2" spans="2:10" ht="19.5" thickBot="1" x14ac:dyDescent="0.35">
      <c r="B2" s="18" t="s">
        <v>188</v>
      </c>
      <c r="C2" s="7"/>
      <c r="D2" s="7"/>
      <c r="E2" s="7"/>
      <c r="F2" s="7"/>
      <c r="G2" s="100"/>
    </row>
    <row r="4" spans="2:10" ht="18.75" x14ac:dyDescent="0.3">
      <c r="B4" s="19" t="s">
        <v>0</v>
      </c>
    </row>
    <row r="5" spans="2:10" ht="15.75" thickBot="1" x14ac:dyDescent="0.3"/>
    <row r="6" spans="2:10" s="21" customFormat="1" ht="30.75" thickBot="1" x14ac:dyDescent="0.3">
      <c r="B6" s="20" t="s">
        <v>1</v>
      </c>
      <c r="C6" s="79" t="s">
        <v>2</v>
      </c>
      <c r="D6" s="78" t="s">
        <v>3</v>
      </c>
      <c r="E6" s="78" t="s">
        <v>4</v>
      </c>
      <c r="F6" s="78" t="s">
        <v>5</v>
      </c>
      <c r="G6" s="96" t="s">
        <v>180</v>
      </c>
      <c r="H6" s="78" t="s">
        <v>7</v>
      </c>
      <c r="I6" s="97" t="s">
        <v>8</v>
      </c>
      <c r="J6" s="98" t="s">
        <v>9</v>
      </c>
    </row>
    <row r="7" spans="2:10" x14ac:dyDescent="0.25">
      <c r="B7" s="22"/>
      <c r="C7" s="23"/>
      <c r="D7" s="24"/>
      <c r="E7" s="24"/>
      <c r="F7" s="24"/>
      <c r="G7" s="54"/>
      <c r="I7" s="99"/>
      <c r="J7" s="99"/>
    </row>
    <row r="8" spans="2:10" x14ac:dyDescent="0.25">
      <c r="B8" s="25">
        <v>3</v>
      </c>
      <c r="C8" s="26" t="s">
        <v>10</v>
      </c>
      <c r="D8" s="77">
        <f>'Cap. 3 Ing. vendes'!F3</f>
        <v>452586.26</v>
      </c>
      <c r="E8" s="77">
        <f>'Cap. 3 Ing. vendes'!G3</f>
        <v>0</v>
      </c>
      <c r="F8" s="77">
        <f>'Cap. 3 Ing. vendes'!H3</f>
        <v>452586.26</v>
      </c>
      <c r="G8" s="77">
        <f>'Cap. 3 Ing. vendes'!I3</f>
        <v>30424</v>
      </c>
      <c r="H8" s="77">
        <f>'Cap. 3 Ing. vendes'!J3</f>
        <v>14642.8</v>
      </c>
      <c r="I8" s="77">
        <f>'Cap. 3 Ing. vendes'!K3</f>
        <v>15781.2</v>
      </c>
      <c r="J8" s="77">
        <f>'Cap. 3 Ing. vendes'!L3</f>
        <v>-422162.26</v>
      </c>
    </row>
    <row r="9" spans="2:10" x14ac:dyDescent="0.25">
      <c r="B9" s="25">
        <v>4</v>
      </c>
      <c r="C9" s="26" t="s">
        <v>11</v>
      </c>
      <c r="D9" s="77">
        <f>'Cap. 4 Ing. Transf.corrents'!F3</f>
        <v>2361777.6</v>
      </c>
      <c r="E9" s="77">
        <f>'Cap. 4 Ing. Transf.corrents'!G3</f>
        <v>0</v>
      </c>
      <c r="F9" s="77">
        <f>'Cap. 4 Ing. Transf.corrents'!H3</f>
        <v>2361777.6</v>
      </c>
      <c r="G9" s="77">
        <f>'Cap. 4 Ing. Transf.corrents'!I3</f>
        <v>2236.4299999999998</v>
      </c>
      <c r="H9" s="77">
        <f>'Cap. 4 Ing. Transf.corrents'!J3</f>
        <v>0</v>
      </c>
      <c r="I9" s="77">
        <f>'Cap. 4 Ing. Transf.corrents'!K3</f>
        <v>2236.4299999999998</v>
      </c>
      <c r="J9" s="77">
        <f>'Cap. 4 Ing. Transf.corrents'!L3</f>
        <v>-2359541.17</v>
      </c>
    </row>
    <row r="10" spans="2:10" x14ac:dyDescent="0.25">
      <c r="B10" s="25">
        <v>5</v>
      </c>
      <c r="C10" s="26" t="s">
        <v>12</v>
      </c>
      <c r="D10" s="27">
        <f>'Cap. 5-8 Ing. pat - Act.fin.'!F3</f>
        <v>30</v>
      </c>
      <c r="E10" s="27">
        <f>'Cap. 5-8 Ing. pat - Act.fin.'!G3</f>
        <v>0</v>
      </c>
      <c r="F10" s="27">
        <f>'Cap. 5-8 Ing. pat - Act.fin.'!H3</f>
        <v>30</v>
      </c>
      <c r="G10" s="27">
        <f>'Cap. 5-8 Ing. pat - Act.fin.'!I3</f>
        <v>0</v>
      </c>
      <c r="H10" s="27">
        <f>'Cap. 5-8 Ing. pat - Act.fin.'!J3</f>
        <v>0</v>
      </c>
      <c r="I10" s="27">
        <f>'Cap. 5-8 Ing. pat - Act.fin.'!K3</f>
        <v>0</v>
      </c>
      <c r="J10" s="27">
        <f>'Cap. 5-8 Ing. pat - Act.fin.'!L3</f>
        <v>-30</v>
      </c>
    </row>
    <row r="11" spans="2:10" x14ac:dyDescent="0.25">
      <c r="B11" s="25">
        <v>8</v>
      </c>
      <c r="C11" s="26" t="s">
        <v>13</v>
      </c>
      <c r="D11" s="27">
        <f>'Cap. 5-8 Ing. pat - Act.fin.'!F14</f>
        <v>0</v>
      </c>
      <c r="E11" s="77">
        <f>'Cap. 5-8 Ing. pat - Act.fin.'!G14</f>
        <v>493637.11</v>
      </c>
      <c r="F11" s="27">
        <f>'Cap. 5-8 Ing. pat - Act.fin.'!H14</f>
        <v>493637.11</v>
      </c>
      <c r="G11" s="27">
        <f>'Cap. 5-8 Ing. pat - Act.fin.'!I14</f>
        <v>0</v>
      </c>
      <c r="H11" s="27">
        <f>'Cap. 5-8 Ing. pat - Act.fin.'!J14</f>
        <v>0</v>
      </c>
      <c r="I11" s="27">
        <f>'Cap. 5-8 Ing. pat - Act.fin.'!K14</f>
        <v>0</v>
      </c>
      <c r="J11" s="27">
        <f>'Cap. 5-8 Ing. pat - Act.fin.'!L14</f>
        <v>-493637.11</v>
      </c>
    </row>
    <row r="12" spans="2:10" x14ac:dyDescent="0.25">
      <c r="C12" s="1"/>
    </row>
    <row r="13" spans="2:10" s="31" customFormat="1" ht="18.75" x14ac:dyDescent="0.3">
      <c r="B13" s="28" t="s">
        <v>14</v>
      </c>
      <c r="C13" s="29"/>
      <c r="D13" s="30">
        <f t="shared" ref="D13:J13" si="0">SUM(D8:D12)</f>
        <v>2814393.8600000003</v>
      </c>
      <c r="E13" s="30">
        <f t="shared" si="0"/>
        <v>493637.11</v>
      </c>
      <c r="F13" s="30">
        <f t="shared" si="0"/>
        <v>3308030.97</v>
      </c>
      <c r="G13" s="30">
        <f t="shared" si="0"/>
        <v>32660.43</v>
      </c>
      <c r="H13" s="30">
        <f t="shared" si="0"/>
        <v>14642.8</v>
      </c>
      <c r="I13" s="30">
        <f t="shared" si="0"/>
        <v>18017.63</v>
      </c>
      <c r="J13" s="30">
        <f t="shared" si="0"/>
        <v>-3275370.5399999996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26</v>
      </c>
    </row>
    <row r="17" spans="2:10" ht="15.75" thickBot="1" x14ac:dyDescent="0.3"/>
    <row r="18" spans="2:10" s="21" customFormat="1" ht="45.75" thickBot="1" x14ac:dyDescent="0.3">
      <c r="B18" s="20" t="s">
        <v>1</v>
      </c>
      <c r="C18" s="79" t="s">
        <v>2</v>
      </c>
      <c r="D18" s="78" t="s">
        <v>3</v>
      </c>
      <c r="E18" s="78" t="s">
        <v>4</v>
      </c>
      <c r="F18" s="78" t="s">
        <v>5</v>
      </c>
      <c r="G18" s="96" t="s">
        <v>179</v>
      </c>
      <c r="H18" s="78" t="s">
        <v>17</v>
      </c>
      <c r="I18" s="97" t="s">
        <v>18</v>
      </c>
      <c r="J18" s="98" t="s">
        <v>9</v>
      </c>
    </row>
    <row r="19" spans="2:10" x14ac:dyDescent="0.25">
      <c r="B19" s="22"/>
      <c r="C19" s="23"/>
      <c r="D19" s="33"/>
      <c r="E19" s="33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19</v>
      </c>
      <c r="D20" s="80">
        <f>'Cap. 1 Desp. Personal'!F3</f>
        <v>2161609.98</v>
      </c>
      <c r="E20" s="80">
        <f>'Cap. 1 Desp. Personal'!G3</f>
        <v>299125.59999999998</v>
      </c>
      <c r="F20" s="80">
        <f>'Cap. 1 Desp. Personal'!H3</f>
        <v>2460735.5799999996</v>
      </c>
      <c r="G20" s="80">
        <f>'Cap. 1 Desp. Personal'!I3</f>
        <v>628520.84</v>
      </c>
      <c r="H20" s="80">
        <f>'Cap. 1 Desp. Personal'!J3</f>
        <v>0</v>
      </c>
      <c r="I20" s="80">
        <f>'Cap. 1 Desp. Personal'!K3</f>
        <v>628520.84</v>
      </c>
      <c r="J20" s="80">
        <f>'Cap. 1 Desp. Personal'!L3</f>
        <v>1832214.7399999998</v>
      </c>
    </row>
    <row r="21" spans="2:10" x14ac:dyDescent="0.25">
      <c r="B21" s="25">
        <v>2</v>
      </c>
      <c r="C21" s="26" t="s">
        <v>20</v>
      </c>
      <c r="D21" s="80">
        <f>'Cap. 2 Desp.Corrents'!F3</f>
        <v>632753.88</v>
      </c>
      <c r="E21" s="80">
        <f>'Cap. 2 Desp.Corrents'!G3</f>
        <v>194511.51</v>
      </c>
      <c r="F21" s="80">
        <f>'Cap. 2 Desp.Corrents'!H3</f>
        <v>827265.39</v>
      </c>
      <c r="G21" s="80">
        <f>'Cap. 2 Desp.Corrents'!I3</f>
        <v>63275.31</v>
      </c>
      <c r="H21" s="80">
        <f>'Cap. 2 Desp.Corrents'!J3</f>
        <v>49340.480000000003</v>
      </c>
      <c r="I21" s="80">
        <f>'Cap. 2 Desp.Corrents'!K3</f>
        <v>13934.829999999998</v>
      </c>
      <c r="J21" s="80">
        <f>'Cap. 2 Desp.Corrents'!L3</f>
        <v>763990.08000000007</v>
      </c>
    </row>
    <row r="22" spans="2:10" x14ac:dyDescent="0.25">
      <c r="B22" s="25">
        <v>3</v>
      </c>
      <c r="C22" s="26" t="s">
        <v>21</v>
      </c>
      <c r="D22" s="80">
        <f>'Cap. 3-4-6 Df,TC,Inv'!F3</f>
        <v>230</v>
      </c>
      <c r="E22" s="80">
        <f>'Cap. 3-4-6 Df,TC,Inv'!G3</f>
        <v>0</v>
      </c>
      <c r="F22" s="80">
        <f>'Cap. 3-4-6 Df,TC,Inv'!H3</f>
        <v>230</v>
      </c>
      <c r="G22" s="80">
        <f>'Cap. 3-4-6 Df,TC,Inv'!I3</f>
        <v>63.86</v>
      </c>
      <c r="H22" s="80">
        <f>'Cap. 3-4-6 Df,TC,Inv'!J3</f>
        <v>0</v>
      </c>
      <c r="I22" s="80">
        <f>'Cap. 3-4-6 Df,TC,Inv'!K3</f>
        <v>63.86</v>
      </c>
      <c r="J22" s="80">
        <f>'Cap. 3-4-6 Df,TC,Inv'!L3</f>
        <v>166.14</v>
      </c>
    </row>
    <row r="23" spans="2:10" x14ac:dyDescent="0.25">
      <c r="B23" s="25">
        <v>4</v>
      </c>
      <c r="C23" s="26" t="s">
        <v>22</v>
      </c>
      <c r="D23" s="80">
        <f>'Cap. 3-4-6 Df,TC,Inv'!F13</f>
        <v>0</v>
      </c>
      <c r="E23" s="80">
        <f>'Cap. 3-4-6 Df,TC,Inv'!G13</f>
        <v>0</v>
      </c>
      <c r="F23" s="80">
        <f>'Cap. 3-4-6 Df,TC,Inv'!H13</f>
        <v>0</v>
      </c>
      <c r="G23" s="80">
        <f>'Cap. 3-4-6 Df,TC,Inv'!I13</f>
        <v>0</v>
      </c>
      <c r="H23" s="80">
        <f>'Cap. 3-4-6 Df,TC,Inv'!J13</f>
        <v>0</v>
      </c>
      <c r="I23" s="80">
        <f>'Cap. 3-4-6 Df,TC,Inv'!K13</f>
        <v>0</v>
      </c>
      <c r="J23" s="80">
        <f>'Cap. 3-4-6 Df,TC,Inv'!L13</f>
        <v>0</v>
      </c>
    </row>
    <row r="24" spans="2:10" x14ac:dyDescent="0.25">
      <c r="B24" s="25">
        <v>6</v>
      </c>
      <c r="C24" s="26" t="s">
        <v>23</v>
      </c>
      <c r="D24" s="80">
        <f>'Cap. 3-4-6 Df,TC,Inv'!F23</f>
        <v>19800</v>
      </c>
      <c r="E24" s="80">
        <f>'Cap. 3-4-6 Df,TC,Inv'!G23</f>
        <v>0</v>
      </c>
      <c r="F24" s="80">
        <f>'Cap. 3-4-6 Df,TC,Inv'!H23</f>
        <v>19800</v>
      </c>
      <c r="G24" s="80">
        <f>'Cap. 3-4-6 Df,TC,Inv'!I23</f>
        <v>14162.74</v>
      </c>
      <c r="H24" s="80">
        <f>'Cap. 3-4-6 Df,TC,Inv'!J23</f>
        <v>6740.16</v>
      </c>
      <c r="I24" s="80">
        <f>'Cap. 3-4-6 Df,TC,Inv'!K23</f>
        <v>7422.58</v>
      </c>
      <c r="J24" s="80">
        <f>'Cap. 3-4-6 Df,TC,Inv'!L23</f>
        <v>5637.26</v>
      </c>
    </row>
    <row r="26" spans="2:10" s="31" customFormat="1" ht="18.75" x14ac:dyDescent="0.3">
      <c r="B26" s="28" t="s">
        <v>24</v>
      </c>
      <c r="C26" s="29"/>
      <c r="D26" s="30">
        <f>SUM(D20:D25)</f>
        <v>2814393.86</v>
      </c>
      <c r="E26" s="30">
        <f t="shared" ref="E26:J26" si="1">SUM(E20:E25)</f>
        <v>493637.11</v>
      </c>
      <c r="F26" s="30">
        <f>SUM(F20:F25)</f>
        <v>3308030.9699999997</v>
      </c>
      <c r="G26" s="30">
        <f t="shared" si="1"/>
        <v>706022.74999999988</v>
      </c>
      <c r="H26" s="30">
        <f t="shared" si="1"/>
        <v>56080.639999999999</v>
      </c>
      <c r="I26" s="30">
        <f t="shared" si="1"/>
        <v>649942.10999999987</v>
      </c>
      <c r="J26" s="30">
        <f t="shared" si="1"/>
        <v>2602008.2199999997</v>
      </c>
    </row>
    <row r="27" spans="2:10" ht="17.25" customHeight="1" x14ac:dyDescent="0.25"/>
    <row r="28" spans="2:10" x14ac:dyDescent="0.25">
      <c r="C28" s="23" t="s">
        <v>25</v>
      </c>
      <c r="E28" s="17">
        <f>E13-E26</f>
        <v>0</v>
      </c>
      <c r="F28" s="17">
        <f>F13-F26</f>
        <v>0</v>
      </c>
      <c r="G28" s="17">
        <f>G13-G26</f>
        <v>-673362.31999999983</v>
      </c>
      <c r="H28" s="17">
        <f>H13-H26</f>
        <v>-41437.839999999997</v>
      </c>
      <c r="I28" s="17">
        <f>I13-I26</f>
        <v>-631924.47999999986</v>
      </c>
      <c r="J28" s="17">
        <f>J13+J26</f>
        <v>-673362.31999999983</v>
      </c>
    </row>
    <row r="29" spans="2:10" x14ac:dyDescent="0.25">
      <c r="C29" s="76"/>
      <c r="D29" s="17"/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0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3.42578125" customWidth="1"/>
    <col min="3" max="3" width="1.28515625" customWidth="1"/>
    <col min="4" max="4" width="43.5703125" customWidth="1"/>
    <col min="5" max="5" width="2.7109375" customWidth="1"/>
    <col min="6" max="6" width="17" customWidth="1"/>
    <col min="7" max="10" width="16.7109375" customWidth="1"/>
    <col min="11" max="11" width="13.85546875" customWidth="1"/>
    <col min="12" max="12" width="13.140625" customWidth="1"/>
  </cols>
  <sheetData>
    <row r="1" spans="1:12" ht="18.75" x14ac:dyDescent="0.3">
      <c r="A1" s="106" t="s">
        <v>151</v>
      </c>
    </row>
    <row r="2" spans="1:12" ht="15.75" thickBot="1" x14ac:dyDescent="0.3"/>
    <row r="3" spans="1:12" s="13" customFormat="1" ht="18" thickBot="1" x14ac:dyDescent="0.35">
      <c r="A3" s="35" t="s">
        <v>126</v>
      </c>
      <c r="B3" s="36"/>
      <c r="C3" s="36"/>
      <c r="D3" s="36"/>
      <c r="E3" s="36"/>
      <c r="F3" s="67">
        <f t="shared" ref="F3:L3" si="0">F7</f>
        <v>100</v>
      </c>
      <c r="G3" s="67">
        <f t="shared" si="0"/>
        <v>0</v>
      </c>
      <c r="H3" s="67">
        <f t="shared" si="0"/>
        <v>100</v>
      </c>
      <c r="I3" s="67">
        <f t="shared" si="0"/>
        <v>4.99</v>
      </c>
      <c r="J3" s="67">
        <f t="shared" si="0"/>
        <v>0</v>
      </c>
      <c r="K3" s="67">
        <f t="shared" si="0"/>
        <v>4.99</v>
      </c>
      <c r="L3" s="67">
        <f t="shared" si="0"/>
        <v>95.01</v>
      </c>
    </row>
    <row r="4" spans="1:12" ht="15.75" thickBot="1" x14ac:dyDescent="0.3"/>
    <row r="5" spans="1:12" s="38" customFormat="1" ht="45.75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78" t="s">
        <v>147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153</v>
      </c>
      <c r="B7" s="39">
        <v>3</v>
      </c>
      <c r="C7" s="40" t="s">
        <v>21</v>
      </c>
      <c r="D7" s="41"/>
      <c r="E7" s="52"/>
      <c r="F7" s="42">
        <f t="shared" ref="F7:L7" si="1">SUM(F8:F10)</f>
        <v>100</v>
      </c>
      <c r="G7" s="42">
        <f t="shared" si="1"/>
        <v>0</v>
      </c>
      <c r="H7" s="42">
        <f t="shared" si="1"/>
        <v>100</v>
      </c>
      <c r="I7" s="42">
        <f t="shared" si="1"/>
        <v>4.99</v>
      </c>
      <c r="J7" s="42">
        <f t="shared" si="1"/>
        <v>0</v>
      </c>
      <c r="K7" s="42">
        <f t="shared" si="1"/>
        <v>4.99</v>
      </c>
      <c r="L7" s="42">
        <f t="shared" si="1"/>
        <v>95.01</v>
      </c>
    </row>
    <row r="8" spans="1:12" ht="15.75" thickTop="1" x14ac:dyDescent="0.25">
      <c r="A8" s="15" t="s">
        <v>66</v>
      </c>
      <c r="B8" s="70" t="s">
        <v>127</v>
      </c>
      <c r="C8" s="5" t="s">
        <v>128</v>
      </c>
      <c r="D8" s="5"/>
      <c r="E8" s="5"/>
      <c r="F8" s="14">
        <v>0</v>
      </c>
      <c r="G8" s="14">
        <v>0</v>
      </c>
      <c r="H8" s="14">
        <f>F8+G8</f>
        <v>0</v>
      </c>
      <c r="I8" s="8">
        <v>0</v>
      </c>
      <c r="J8" s="8">
        <f>I8-K8</f>
        <v>0</v>
      </c>
      <c r="K8" s="8">
        <v>0</v>
      </c>
      <c r="L8" s="8">
        <f>H8-I8</f>
        <v>0</v>
      </c>
    </row>
    <row r="9" spans="1:12" x14ac:dyDescent="0.25">
      <c r="A9" s="15" t="s">
        <v>69</v>
      </c>
      <c r="B9" s="70">
        <v>35900</v>
      </c>
      <c r="C9" s="5" t="s">
        <v>129</v>
      </c>
      <c r="D9" s="5"/>
      <c r="E9" s="5"/>
      <c r="F9" s="14">
        <v>100</v>
      </c>
      <c r="G9" s="14">
        <v>0</v>
      </c>
      <c r="H9" s="14">
        <f>F9+G9</f>
        <v>100</v>
      </c>
      <c r="I9" s="8">
        <v>4.99</v>
      </c>
      <c r="J9" s="8">
        <f>I9-K9</f>
        <v>0</v>
      </c>
      <c r="K9" s="8">
        <v>4.99</v>
      </c>
      <c r="L9" s="8">
        <f>H9-I9</f>
        <v>95.01</v>
      </c>
    </row>
    <row r="10" spans="1:12" x14ac:dyDescent="0.25">
      <c r="A10" s="15" t="s">
        <v>72</v>
      </c>
    </row>
    <row r="11" spans="1:12" ht="15.75" thickBot="1" x14ac:dyDescent="0.3"/>
    <row r="12" spans="1:12" ht="18" thickBot="1" x14ac:dyDescent="0.35">
      <c r="A12" s="35" t="s">
        <v>133</v>
      </c>
      <c r="B12" s="36"/>
      <c r="C12" s="36"/>
      <c r="D12" s="36"/>
      <c r="E12" s="36"/>
      <c r="F12" s="67">
        <f t="shared" ref="F12:L12" si="2">F16</f>
        <v>3350</v>
      </c>
      <c r="G12" s="67">
        <f t="shared" si="2"/>
        <v>1504.62</v>
      </c>
      <c r="H12" s="67">
        <f t="shared" si="2"/>
        <v>4854.62</v>
      </c>
      <c r="I12" s="67">
        <f t="shared" si="2"/>
        <v>1753.09</v>
      </c>
      <c r="J12" s="67">
        <f t="shared" si="2"/>
        <v>1753.09</v>
      </c>
      <c r="K12" s="67">
        <f t="shared" si="2"/>
        <v>0</v>
      </c>
      <c r="L12" s="67">
        <f t="shared" si="2"/>
        <v>3101.5299999999997</v>
      </c>
    </row>
    <row r="13" spans="1:12" ht="15.75" thickBot="1" x14ac:dyDescent="0.3"/>
    <row r="14" spans="1:12" ht="45.75" thickBot="1" x14ac:dyDescent="0.3">
      <c r="A14" s="68" t="s">
        <v>62</v>
      </c>
      <c r="B14" s="50" t="s">
        <v>63</v>
      </c>
      <c r="C14" s="71"/>
      <c r="D14" s="72" t="s">
        <v>30</v>
      </c>
      <c r="E14" s="73"/>
      <c r="F14" s="60" t="s">
        <v>31</v>
      </c>
      <c r="G14" s="78" t="s">
        <v>147</v>
      </c>
      <c r="H14" s="78" t="s">
        <v>5</v>
      </c>
      <c r="I14" s="96" t="s">
        <v>179</v>
      </c>
      <c r="J14" s="78" t="s">
        <v>17</v>
      </c>
      <c r="K14" s="97" t="s">
        <v>64</v>
      </c>
      <c r="L14" s="98" t="s">
        <v>9</v>
      </c>
    </row>
    <row r="16" spans="1:12" ht="15.75" thickBot="1" x14ac:dyDescent="0.3">
      <c r="A16" s="51" t="s">
        <v>153</v>
      </c>
      <c r="B16" s="39">
        <v>6</v>
      </c>
      <c r="C16" s="40" t="s">
        <v>23</v>
      </c>
      <c r="D16" s="41"/>
      <c r="E16" s="52"/>
      <c r="F16" s="42">
        <f>SUM(F17:F20)</f>
        <v>3350</v>
      </c>
      <c r="G16" s="42">
        <f t="shared" ref="G16:L16" si="3">SUM(G17:G20)</f>
        <v>1504.62</v>
      </c>
      <c r="H16" s="42">
        <f t="shared" si="3"/>
        <v>4854.62</v>
      </c>
      <c r="I16" s="42">
        <f t="shared" si="3"/>
        <v>1753.09</v>
      </c>
      <c r="J16" s="42">
        <f t="shared" si="3"/>
        <v>1753.09</v>
      </c>
      <c r="K16" s="42">
        <f t="shared" si="3"/>
        <v>0</v>
      </c>
      <c r="L16" s="42">
        <f t="shared" si="3"/>
        <v>3101.5299999999997</v>
      </c>
    </row>
    <row r="17" spans="1:12" ht="15.75" thickTop="1" x14ac:dyDescent="0.25">
      <c r="A17" s="15" t="s">
        <v>66</v>
      </c>
      <c r="B17" s="70" t="s">
        <v>148</v>
      </c>
      <c r="C17" s="5" t="s">
        <v>149</v>
      </c>
      <c r="D17" s="5"/>
      <c r="E17" s="5"/>
      <c r="F17" s="14">
        <v>0</v>
      </c>
      <c r="G17" s="14">
        <v>0</v>
      </c>
      <c r="H17" s="14">
        <f>F17+G17</f>
        <v>0</v>
      </c>
      <c r="I17" s="8">
        <v>0</v>
      </c>
      <c r="J17" s="8">
        <f>I17-K17</f>
        <v>0</v>
      </c>
      <c r="K17" s="8">
        <v>0</v>
      </c>
      <c r="L17" s="8">
        <f>H17-I17</f>
        <v>0</v>
      </c>
    </row>
    <row r="18" spans="1:12" x14ac:dyDescent="0.25">
      <c r="A18" s="15" t="s">
        <v>69</v>
      </c>
      <c r="B18" s="70" t="s">
        <v>134</v>
      </c>
      <c r="C18" s="5" t="s">
        <v>135</v>
      </c>
      <c r="D18" s="5"/>
      <c r="E18" s="5"/>
      <c r="F18" s="14">
        <v>350</v>
      </c>
      <c r="G18" s="14">
        <v>0</v>
      </c>
      <c r="H18" s="14">
        <f>F18+G18</f>
        <v>350</v>
      </c>
      <c r="I18" s="8">
        <v>0</v>
      </c>
      <c r="J18" s="8">
        <f>I18-K18</f>
        <v>0</v>
      </c>
      <c r="K18" s="8">
        <v>0</v>
      </c>
      <c r="L18" s="8">
        <f>H18-I18</f>
        <v>350</v>
      </c>
    </row>
    <row r="19" spans="1:12" x14ac:dyDescent="0.25">
      <c r="A19" s="15" t="s">
        <v>72</v>
      </c>
      <c r="B19" s="70" t="s">
        <v>136</v>
      </c>
      <c r="C19" s="5" t="s">
        <v>137</v>
      </c>
      <c r="D19" s="5"/>
      <c r="E19" s="5"/>
      <c r="F19" s="14">
        <v>3000</v>
      </c>
      <c r="G19" s="14">
        <v>1504.62</v>
      </c>
      <c r="H19" s="14">
        <f>F19+G19</f>
        <v>4504.62</v>
      </c>
      <c r="I19" s="8">
        <v>1753.09</v>
      </c>
      <c r="J19" s="8">
        <f>I19-K19</f>
        <v>1753.09</v>
      </c>
      <c r="K19" s="8">
        <v>0</v>
      </c>
      <c r="L19" s="8">
        <f>H19-I19</f>
        <v>2751.5299999999997</v>
      </c>
    </row>
    <row r="20" spans="1:12" x14ac:dyDescent="0.25">
      <c r="B20" s="70" t="s">
        <v>140</v>
      </c>
      <c r="C20" s="6" t="s">
        <v>141</v>
      </c>
      <c r="D20" s="5"/>
      <c r="E20" s="6"/>
      <c r="F20" s="14">
        <v>0</v>
      </c>
      <c r="G20" s="14">
        <v>0</v>
      </c>
      <c r="H20" s="14">
        <f>F20+G20</f>
        <v>0</v>
      </c>
      <c r="I20" s="8">
        <v>0</v>
      </c>
      <c r="J20" s="8">
        <f>I20-K20</f>
        <v>0</v>
      </c>
      <c r="K20" s="8">
        <v>0</v>
      </c>
      <c r="L20" s="8">
        <f>H20-I20</f>
        <v>0</v>
      </c>
    </row>
  </sheetData>
  <pageMargins left="0.31496062992125984" right="0.31496062992125984" top="0.74803149606299213" bottom="0.55118110236220474" header="0.31496062992125984" footer="0.31496062992125984"/>
  <pageSetup paperSize="9" scale="75" orientation="landscape" r:id="rId1"/>
  <headerFooter>
    <oddFooter>&amp;CSeguiment pressupostari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9.28515625" customWidth="1"/>
    <col min="5" max="5" width="32.42578125" customWidth="1"/>
    <col min="6" max="6" width="15.42578125" customWidth="1"/>
    <col min="7" max="10" width="16.7109375" customWidth="1"/>
    <col min="11" max="11" width="13.140625" customWidth="1"/>
    <col min="12" max="12" width="16.28515625" customWidth="1"/>
  </cols>
  <sheetData>
    <row r="1" spans="1:12" ht="18.75" x14ac:dyDescent="0.3">
      <c r="A1" s="106" t="s">
        <v>27</v>
      </c>
    </row>
    <row r="2" spans="1:12" ht="15.75" thickBot="1" x14ac:dyDescent="0.3"/>
    <row r="3" spans="1:12" s="13" customFormat="1" ht="18" thickBot="1" x14ac:dyDescent="0.35">
      <c r="A3" s="35" t="s">
        <v>28</v>
      </c>
      <c r="B3" s="36"/>
      <c r="C3" s="36"/>
      <c r="D3" s="36"/>
      <c r="E3" s="36"/>
      <c r="F3" s="67">
        <f t="shared" ref="F3:L3" si="0">F7</f>
        <v>452586.26</v>
      </c>
      <c r="G3" s="67">
        <f t="shared" si="0"/>
        <v>0</v>
      </c>
      <c r="H3" s="67">
        <f t="shared" si="0"/>
        <v>452586.26</v>
      </c>
      <c r="I3" s="67">
        <f t="shared" si="0"/>
        <v>30424</v>
      </c>
      <c r="J3" s="67">
        <f t="shared" si="0"/>
        <v>14642.8</v>
      </c>
      <c r="K3" s="67">
        <f t="shared" si="0"/>
        <v>15781.2</v>
      </c>
      <c r="L3" s="67">
        <f t="shared" si="0"/>
        <v>-422162.26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7"/>
      <c r="F5" s="58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10</v>
      </c>
      <c r="D7" s="41"/>
      <c r="E7" s="41"/>
      <c r="F7" s="42">
        <f>F9+F8</f>
        <v>452586.26</v>
      </c>
      <c r="G7" s="42">
        <f t="shared" ref="G7:L7" si="1">G9+G8</f>
        <v>0</v>
      </c>
      <c r="H7" s="42">
        <f t="shared" si="1"/>
        <v>452586.26</v>
      </c>
      <c r="I7" s="42">
        <f>I9+I8</f>
        <v>30424</v>
      </c>
      <c r="J7" s="42">
        <f t="shared" si="1"/>
        <v>14642.8</v>
      </c>
      <c r="K7" s="42">
        <f t="shared" si="1"/>
        <v>15781.2</v>
      </c>
      <c r="L7" s="42">
        <f t="shared" si="1"/>
        <v>-422162.26</v>
      </c>
    </row>
    <row r="8" spans="1:12" s="2" customFormat="1" ht="15.75" thickTop="1" x14ac:dyDescent="0.25">
      <c r="B8" s="64">
        <v>36001</v>
      </c>
      <c r="C8" s="10" t="s">
        <v>32</v>
      </c>
      <c r="D8" s="11"/>
      <c r="E8" s="11"/>
      <c r="F8" s="16">
        <v>150</v>
      </c>
      <c r="G8" s="16">
        <v>0</v>
      </c>
      <c r="H8" s="16">
        <f>F8+G8</f>
        <v>150</v>
      </c>
      <c r="I8" s="103">
        <v>0</v>
      </c>
      <c r="J8" s="104">
        <f>I8-K8</f>
        <v>0</v>
      </c>
      <c r="K8" s="103">
        <v>0</v>
      </c>
      <c r="L8" s="104">
        <f>I8-H8</f>
        <v>-150</v>
      </c>
    </row>
    <row r="9" spans="1:12" x14ac:dyDescent="0.25">
      <c r="B9" s="61">
        <v>39900</v>
      </c>
      <c r="C9" s="43" t="s">
        <v>33</v>
      </c>
      <c r="D9" s="44"/>
      <c r="E9" s="44"/>
      <c r="F9" s="45">
        <f t="shared" ref="F9:L9" si="2">SUM(F10:F14)</f>
        <v>452436.26</v>
      </c>
      <c r="G9" s="45">
        <f t="shared" si="2"/>
        <v>0</v>
      </c>
      <c r="H9" s="45">
        <f t="shared" si="2"/>
        <v>452436.26</v>
      </c>
      <c r="I9" s="45">
        <f t="shared" si="2"/>
        <v>30424</v>
      </c>
      <c r="J9" s="45">
        <f t="shared" si="2"/>
        <v>14642.8</v>
      </c>
      <c r="K9" s="45">
        <f t="shared" si="2"/>
        <v>15781.2</v>
      </c>
      <c r="L9" s="45">
        <f t="shared" si="2"/>
        <v>-422012.26</v>
      </c>
    </row>
    <row r="10" spans="1:12" x14ac:dyDescent="0.25">
      <c r="B10" s="62"/>
      <c r="C10" s="2"/>
      <c r="D10" s="94" t="s">
        <v>35</v>
      </c>
      <c r="E10" s="94" t="s">
        <v>36</v>
      </c>
      <c r="F10" s="8">
        <v>426070</v>
      </c>
      <c r="G10" s="8">
        <v>0</v>
      </c>
      <c r="H10" s="8">
        <f>F10+G10</f>
        <v>426070</v>
      </c>
      <c r="I10" s="8">
        <v>0</v>
      </c>
      <c r="J10" s="8">
        <f>I10-K10</f>
        <v>0</v>
      </c>
      <c r="K10" s="8">
        <v>0</v>
      </c>
      <c r="L10" s="8">
        <f>I10-H10</f>
        <v>-426070</v>
      </c>
    </row>
    <row r="11" spans="1:12" x14ac:dyDescent="0.25">
      <c r="B11" s="62"/>
      <c r="C11" s="54"/>
      <c r="D11" s="55" t="s">
        <v>37</v>
      </c>
      <c r="E11" s="55" t="s">
        <v>38</v>
      </c>
      <c r="F11" s="8">
        <v>10890</v>
      </c>
      <c r="G11" s="8">
        <v>0</v>
      </c>
      <c r="H11" s="8">
        <f t="shared" ref="H11:H14" si="3">F11+G11</f>
        <v>10890</v>
      </c>
      <c r="I11" s="8">
        <v>0</v>
      </c>
      <c r="J11" s="8">
        <f>I11-K11</f>
        <v>0</v>
      </c>
      <c r="K11" s="8">
        <v>0</v>
      </c>
      <c r="L11" s="8">
        <f t="shared" ref="L11:L14" si="4">I11-H11</f>
        <v>-10890</v>
      </c>
    </row>
    <row r="12" spans="1:12" x14ac:dyDescent="0.25">
      <c r="D12" s="55" t="s">
        <v>39</v>
      </c>
      <c r="E12" s="55" t="s">
        <v>40</v>
      </c>
      <c r="F12" s="8">
        <v>15476.26</v>
      </c>
      <c r="G12" s="8">
        <v>0</v>
      </c>
      <c r="H12" s="8">
        <f t="shared" si="3"/>
        <v>15476.26</v>
      </c>
      <c r="I12" s="8">
        <v>0</v>
      </c>
      <c r="J12" s="8">
        <f t="shared" ref="J12:J14" si="5">I12-K12</f>
        <v>0</v>
      </c>
      <c r="K12" s="8">
        <v>0</v>
      </c>
      <c r="L12" s="8">
        <f t="shared" si="4"/>
        <v>-15476.26</v>
      </c>
    </row>
    <row r="13" spans="1:12" x14ac:dyDescent="0.25">
      <c r="D13" s="55" t="s">
        <v>171</v>
      </c>
      <c r="E13" s="55" t="s">
        <v>34</v>
      </c>
      <c r="F13" s="8">
        <v>0</v>
      </c>
      <c r="G13" s="8">
        <v>0</v>
      </c>
      <c r="H13" s="8">
        <f t="shared" si="3"/>
        <v>0</v>
      </c>
      <c r="I13" s="8">
        <v>0</v>
      </c>
      <c r="J13" s="8">
        <f t="shared" ref="J13" si="6">I13-K13</f>
        <v>0</v>
      </c>
      <c r="K13" s="8">
        <v>0</v>
      </c>
      <c r="L13" s="8">
        <f t="shared" ref="L13" si="7">I13-H13</f>
        <v>0</v>
      </c>
    </row>
    <row r="14" spans="1:12" s="54" customFormat="1" x14ac:dyDescent="0.25">
      <c r="B14"/>
      <c r="C14"/>
      <c r="D14" s="55" t="s">
        <v>41</v>
      </c>
      <c r="E14" s="55" t="s">
        <v>42</v>
      </c>
      <c r="F14" s="8">
        <v>0</v>
      </c>
      <c r="G14" s="8">
        <v>0</v>
      </c>
      <c r="H14" s="8">
        <f t="shared" si="3"/>
        <v>0</v>
      </c>
      <c r="I14" s="8">
        <v>30424</v>
      </c>
      <c r="J14" s="8">
        <f t="shared" si="5"/>
        <v>14642.8</v>
      </c>
      <c r="K14" s="8">
        <f>13281.2+2500</f>
        <v>15781.2</v>
      </c>
      <c r="L14" s="8">
        <f t="shared" si="4"/>
        <v>30424</v>
      </c>
    </row>
    <row r="17" spans="6:6" x14ac:dyDescent="0.25">
      <c r="F17" s="136"/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showGridLines="0" view="pageLayout" zoomScale="115" zoomScaleNormal="100" zoomScalePageLayoutView="115" workbookViewId="0">
      <selection activeCell="A3" sqref="A3"/>
    </sheetView>
  </sheetViews>
  <sheetFormatPr defaultColWidth="11.42578125" defaultRowHeight="15" x14ac:dyDescent="0.25"/>
  <cols>
    <col min="1" max="1" width="3.42578125" customWidth="1"/>
    <col min="2" max="2" width="13.28515625" customWidth="1"/>
    <col min="3" max="3" width="5.7109375" customWidth="1"/>
    <col min="4" max="4" width="39.140625" customWidth="1"/>
    <col min="5" max="5" width="2.42578125" customWidth="1"/>
    <col min="6" max="6" width="14.85546875" bestFit="1" customWidth="1"/>
    <col min="7" max="7" width="11.7109375" bestFit="1" customWidth="1"/>
    <col min="8" max="8" width="14.85546875" bestFit="1" customWidth="1"/>
    <col min="9" max="9" width="14.42578125" customWidth="1"/>
    <col min="10" max="10" width="11.42578125" customWidth="1"/>
    <col min="11" max="11" width="12.140625" customWidth="1"/>
    <col min="12" max="12" width="15.7109375" bestFit="1" customWidth="1"/>
  </cols>
  <sheetData>
    <row r="1" spans="1:12" ht="18.75" x14ac:dyDescent="0.3">
      <c r="A1" s="106" t="s">
        <v>27</v>
      </c>
    </row>
    <row r="2" spans="1:12" ht="15.75" customHeight="1" thickBot="1" x14ac:dyDescent="0.3"/>
    <row r="3" spans="1:12" s="13" customFormat="1" ht="18" thickBot="1" x14ac:dyDescent="0.35">
      <c r="A3" s="35" t="s">
        <v>43</v>
      </c>
      <c r="B3" s="36"/>
      <c r="C3" s="36"/>
      <c r="D3" s="36"/>
      <c r="E3" s="36"/>
      <c r="F3" s="67">
        <f>F7</f>
        <v>2361777.6</v>
      </c>
      <c r="G3" s="67">
        <f t="shared" ref="G3:L3" si="0">G7</f>
        <v>0</v>
      </c>
      <c r="H3" s="67">
        <f t="shared" si="0"/>
        <v>2361777.6</v>
      </c>
      <c r="I3" s="67">
        <f t="shared" si="0"/>
        <v>2236.4299999999998</v>
      </c>
      <c r="J3" s="67">
        <f t="shared" si="0"/>
        <v>0</v>
      </c>
      <c r="K3" s="67">
        <f t="shared" si="0"/>
        <v>2236.4299999999998</v>
      </c>
      <c r="L3" s="67">
        <f t="shared" si="0"/>
        <v>-2359541.17</v>
      </c>
    </row>
    <row r="4" spans="1:12" ht="15.75" thickBot="1" x14ac:dyDescent="0.3"/>
    <row r="5" spans="1:12" s="21" customFormat="1" ht="45.75" thickBot="1" x14ac:dyDescent="0.3">
      <c r="A5" s="37"/>
      <c r="B5" s="20" t="s">
        <v>29</v>
      </c>
      <c r="C5" s="56"/>
      <c r="D5" s="65" t="s">
        <v>30</v>
      </c>
      <c r="E5" s="59"/>
      <c r="F5" s="60" t="s">
        <v>44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7" spans="1:12" ht="15.75" thickBot="1" x14ac:dyDescent="0.3">
      <c r="B7" s="39">
        <v>4</v>
      </c>
      <c r="C7" s="40" t="s">
        <v>11</v>
      </c>
      <c r="D7" s="41"/>
      <c r="E7" s="41"/>
      <c r="F7" s="42">
        <f t="shared" ref="F7:L7" si="1">F8+F10+F14+F17+F21+F12+F24</f>
        <v>2361777.6</v>
      </c>
      <c r="G7" s="42">
        <f t="shared" si="1"/>
        <v>0</v>
      </c>
      <c r="H7" s="42">
        <f t="shared" si="1"/>
        <v>2361777.6</v>
      </c>
      <c r="I7" s="42">
        <f t="shared" si="1"/>
        <v>2236.4299999999998</v>
      </c>
      <c r="J7" s="42">
        <f t="shared" si="1"/>
        <v>0</v>
      </c>
      <c r="K7" s="42">
        <f t="shared" si="1"/>
        <v>2236.4299999999998</v>
      </c>
      <c r="L7" s="42">
        <f t="shared" si="1"/>
        <v>-2359541.17</v>
      </c>
    </row>
    <row r="8" spans="1:12" ht="15.75" thickTop="1" x14ac:dyDescent="0.25">
      <c r="B8" s="112">
        <v>45080</v>
      </c>
      <c r="C8" s="10" t="s">
        <v>45</v>
      </c>
      <c r="D8" s="11"/>
      <c r="E8" s="11"/>
      <c r="F8" s="16">
        <f t="shared" ref="F8:L8" si="2">SUM(F9)</f>
        <v>40000</v>
      </c>
      <c r="G8" s="16">
        <f t="shared" si="2"/>
        <v>0</v>
      </c>
      <c r="H8" s="16">
        <f t="shared" si="2"/>
        <v>40000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-40000</v>
      </c>
    </row>
    <row r="9" spans="1:12" s="108" customFormat="1" x14ac:dyDescent="0.25">
      <c r="B9" s="113"/>
      <c r="C9"/>
      <c r="D9" s="9" t="s">
        <v>46</v>
      </c>
      <c r="E9" s="9"/>
      <c r="F9" s="83">
        <v>40000</v>
      </c>
      <c r="G9" s="83">
        <v>0</v>
      </c>
      <c r="H9" s="83">
        <f>F9+G9</f>
        <v>40000</v>
      </c>
      <c r="I9" s="83">
        <v>0</v>
      </c>
      <c r="J9" s="84">
        <f>I9-K9</f>
        <v>0</v>
      </c>
      <c r="K9" s="83">
        <v>0</v>
      </c>
      <c r="L9" s="83">
        <f>I9-H9</f>
        <v>-40000</v>
      </c>
    </row>
    <row r="10" spans="1:12" x14ac:dyDescent="0.25">
      <c r="B10" s="112">
        <v>45100</v>
      </c>
      <c r="C10" s="12" t="s">
        <v>154</v>
      </c>
      <c r="D10" s="11"/>
      <c r="E10" s="11"/>
      <c r="F10" s="16">
        <f>SUM(F11:F11)</f>
        <v>0</v>
      </c>
      <c r="G10" s="16">
        <f t="shared" ref="G10:L10" si="3">SUM(G11)</f>
        <v>0</v>
      </c>
      <c r="H10" s="16">
        <f t="shared" si="3"/>
        <v>0</v>
      </c>
      <c r="I10" s="16">
        <f t="shared" si="3"/>
        <v>2236.4299999999998</v>
      </c>
      <c r="J10" s="16">
        <f t="shared" si="3"/>
        <v>0</v>
      </c>
      <c r="K10" s="16">
        <f t="shared" si="3"/>
        <v>2236.4299999999998</v>
      </c>
      <c r="L10" s="16">
        <f t="shared" si="3"/>
        <v>2236.4299999999998</v>
      </c>
    </row>
    <row r="11" spans="1:12" x14ac:dyDescent="0.25">
      <c r="B11" s="113"/>
      <c r="C11" s="5"/>
      <c r="D11" s="114" t="s">
        <v>184</v>
      </c>
      <c r="E11" s="114"/>
      <c r="F11" s="84">
        <v>0</v>
      </c>
      <c r="G11" s="84">
        <v>0</v>
      </c>
      <c r="H11" s="84">
        <f>F11+G11</f>
        <v>0</v>
      </c>
      <c r="I11" s="84">
        <v>2236.4299999999998</v>
      </c>
      <c r="J11" s="84">
        <f>I11-K11</f>
        <v>0</v>
      </c>
      <c r="K11" s="84">
        <v>2236.4299999999998</v>
      </c>
      <c r="L11" s="84">
        <f>I11-H11</f>
        <v>2236.4299999999998</v>
      </c>
    </row>
    <row r="12" spans="1:12" x14ac:dyDescent="0.25">
      <c r="B12" s="64">
        <v>45300</v>
      </c>
      <c r="C12" s="12" t="s">
        <v>47</v>
      </c>
      <c r="D12" s="11"/>
      <c r="E12" s="11"/>
      <c r="F12" s="16">
        <f>SUM(F13:F13)</f>
        <v>21423</v>
      </c>
      <c r="G12" s="16">
        <f t="shared" ref="G12:L12" si="4">SUM(G13)</f>
        <v>0</v>
      </c>
      <c r="H12" s="16">
        <f t="shared" si="4"/>
        <v>21423</v>
      </c>
      <c r="I12" s="16">
        <f t="shared" si="4"/>
        <v>0</v>
      </c>
      <c r="J12" s="16">
        <f t="shared" si="4"/>
        <v>0</v>
      </c>
      <c r="K12" s="16">
        <f t="shared" si="4"/>
        <v>0</v>
      </c>
      <c r="L12" s="16">
        <f t="shared" si="4"/>
        <v>-21423</v>
      </c>
    </row>
    <row r="13" spans="1:12" x14ac:dyDescent="0.25">
      <c r="B13" s="66"/>
      <c r="C13" s="5"/>
      <c r="D13" s="114" t="s">
        <v>48</v>
      </c>
      <c r="E13" s="114"/>
      <c r="F13" s="84">
        <v>21423</v>
      </c>
      <c r="G13" s="84">
        <v>0</v>
      </c>
      <c r="H13" s="84">
        <f>F13+G13</f>
        <v>21423</v>
      </c>
      <c r="I13" s="84">
        <v>0</v>
      </c>
      <c r="J13" s="84">
        <f>I13-K13</f>
        <v>0</v>
      </c>
      <c r="K13" s="84">
        <v>0</v>
      </c>
      <c r="L13" s="84">
        <f>I13-H13</f>
        <v>-21423</v>
      </c>
    </row>
    <row r="14" spans="1:12" x14ac:dyDescent="0.25">
      <c r="B14" s="64">
        <v>46101</v>
      </c>
      <c r="C14" s="12" t="s">
        <v>49</v>
      </c>
      <c r="D14" s="11"/>
      <c r="E14" s="11"/>
      <c r="F14" s="16">
        <f>SUM(F15:F16)</f>
        <v>120000</v>
      </c>
      <c r="G14" s="16">
        <f t="shared" ref="G14:L14" si="5">SUM(G15:G16)</f>
        <v>0</v>
      </c>
      <c r="H14" s="16">
        <f t="shared" si="5"/>
        <v>120000</v>
      </c>
      <c r="I14" s="16">
        <f t="shared" si="5"/>
        <v>0</v>
      </c>
      <c r="J14" s="16">
        <f t="shared" si="5"/>
        <v>0</v>
      </c>
      <c r="K14" s="16">
        <f t="shared" si="5"/>
        <v>0</v>
      </c>
      <c r="L14" s="16">
        <f t="shared" si="5"/>
        <v>-120000</v>
      </c>
    </row>
    <row r="15" spans="1:12" x14ac:dyDescent="0.25">
      <c r="B15" s="66"/>
      <c r="C15" s="1"/>
      <c r="D15" s="9" t="s">
        <v>46</v>
      </c>
      <c r="E15" s="118"/>
      <c r="F15" s="85">
        <v>40000</v>
      </c>
      <c r="G15" s="85">
        <v>0</v>
      </c>
      <c r="H15" s="85">
        <f>F15+G15</f>
        <v>40000</v>
      </c>
      <c r="I15" s="85">
        <v>0</v>
      </c>
      <c r="J15" s="85">
        <f>I15-K15</f>
        <v>0</v>
      </c>
      <c r="K15" s="85">
        <v>0</v>
      </c>
      <c r="L15" s="85">
        <f>I15-H15</f>
        <v>-40000</v>
      </c>
    </row>
    <row r="16" spans="1:12" x14ac:dyDescent="0.25">
      <c r="B16" s="66"/>
      <c r="C16" s="1"/>
      <c r="D16" s="110" t="s">
        <v>181</v>
      </c>
      <c r="E16" s="129"/>
      <c r="F16" s="84">
        <v>80000</v>
      </c>
      <c r="G16" s="84">
        <v>0</v>
      </c>
      <c r="H16" s="84">
        <f t="shared" ref="H16" si="6">F16+G16</f>
        <v>80000</v>
      </c>
      <c r="I16" s="84">
        <f t="shared" ref="G16:K19" si="7">SUM(I17:I17)</f>
        <v>0</v>
      </c>
      <c r="J16" s="84">
        <f t="shared" si="7"/>
        <v>0</v>
      </c>
      <c r="K16" s="84">
        <f t="shared" si="7"/>
        <v>0</v>
      </c>
      <c r="L16" s="84">
        <f t="shared" ref="L16" si="8">I16-H16</f>
        <v>-80000</v>
      </c>
    </row>
    <row r="17" spans="2:12" x14ac:dyDescent="0.25">
      <c r="B17" s="64">
        <v>46201</v>
      </c>
      <c r="C17" s="12" t="s">
        <v>50</v>
      </c>
      <c r="D17" s="11"/>
      <c r="E17" s="11"/>
      <c r="F17" s="16">
        <f>SUM(F18:F20)</f>
        <v>680354.6</v>
      </c>
      <c r="G17" s="16">
        <f t="shared" si="7"/>
        <v>0</v>
      </c>
      <c r="H17" s="16">
        <f>SUM(H18:H20)</f>
        <v>680354.6</v>
      </c>
      <c r="I17" s="16">
        <f t="shared" si="7"/>
        <v>0</v>
      </c>
      <c r="J17" s="16">
        <f t="shared" si="7"/>
        <v>0</v>
      </c>
      <c r="K17" s="16">
        <f t="shared" si="7"/>
        <v>0</v>
      </c>
      <c r="L17" s="16">
        <f>SUM(L18:L20)</f>
        <v>-680354.6</v>
      </c>
    </row>
    <row r="18" spans="2:12" x14ac:dyDescent="0.25">
      <c r="B18" s="66"/>
      <c r="C18" s="115"/>
      <c r="D18" s="114" t="s">
        <v>51</v>
      </c>
      <c r="E18" s="114"/>
      <c r="F18" s="84">
        <v>73970</v>
      </c>
      <c r="G18" s="84">
        <v>0</v>
      </c>
      <c r="H18" s="84">
        <f>F18+G18</f>
        <v>73970</v>
      </c>
      <c r="I18" s="84">
        <v>0</v>
      </c>
      <c r="J18" s="84">
        <v>0</v>
      </c>
      <c r="K18" s="84">
        <v>0</v>
      </c>
      <c r="L18" s="84">
        <f>I18-H18</f>
        <v>-73970</v>
      </c>
    </row>
    <row r="19" spans="2:12" x14ac:dyDescent="0.25">
      <c r="B19" s="66"/>
      <c r="C19" s="115"/>
      <c r="D19" s="110" t="s">
        <v>52</v>
      </c>
      <c r="E19" s="55"/>
      <c r="F19" s="84">
        <v>600259.6</v>
      </c>
      <c r="G19" s="84">
        <f t="shared" si="7"/>
        <v>0</v>
      </c>
      <c r="H19" s="84">
        <f t="shared" ref="H19:H20" si="9">F19+G19</f>
        <v>600259.6</v>
      </c>
      <c r="I19" s="84">
        <f t="shared" si="7"/>
        <v>0</v>
      </c>
      <c r="J19" s="84">
        <f t="shared" si="7"/>
        <v>0</v>
      </c>
      <c r="K19" s="84">
        <f t="shared" si="7"/>
        <v>0</v>
      </c>
      <c r="L19" s="84">
        <f t="shared" ref="L19:L20" si="10">I19-H19</f>
        <v>-600259.6</v>
      </c>
    </row>
    <row r="20" spans="2:12" x14ac:dyDescent="0.25">
      <c r="B20" s="66"/>
      <c r="C20" s="115"/>
      <c r="D20" s="81" t="s">
        <v>41</v>
      </c>
      <c r="E20" s="9"/>
      <c r="F20" s="83">
        <v>6125</v>
      </c>
      <c r="G20" s="83">
        <v>0</v>
      </c>
      <c r="H20" s="84">
        <f t="shared" si="9"/>
        <v>6125</v>
      </c>
      <c r="I20" s="83">
        <v>0</v>
      </c>
      <c r="J20" s="83">
        <f>I20-K20</f>
        <v>0</v>
      </c>
      <c r="K20" s="83">
        <v>0</v>
      </c>
      <c r="L20" s="84">
        <f t="shared" si="10"/>
        <v>-6125</v>
      </c>
    </row>
    <row r="21" spans="2:12" x14ac:dyDescent="0.25">
      <c r="B21" s="64">
        <v>46401</v>
      </c>
      <c r="C21" s="12" t="s">
        <v>53</v>
      </c>
      <c r="D21" s="11"/>
      <c r="E21" s="11"/>
      <c r="F21" s="16">
        <f t="shared" ref="F21:L21" si="11">SUM(F22:F23)</f>
        <v>1500000</v>
      </c>
      <c r="G21" s="16">
        <f t="shared" si="11"/>
        <v>0</v>
      </c>
      <c r="H21" s="16">
        <f t="shared" si="11"/>
        <v>1500000</v>
      </c>
      <c r="I21" s="16">
        <f t="shared" si="11"/>
        <v>0</v>
      </c>
      <c r="J21" s="16">
        <f t="shared" si="11"/>
        <v>0</v>
      </c>
      <c r="K21" s="16">
        <f t="shared" si="11"/>
        <v>0</v>
      </c>
      <c r="L21" s="16">
        <f t="shared" si="11"/>
        <v>-1500000</v>
      </c>
    </row>
    <row r="22" spans="2:12" x14ac:dyDescent="0.25">
      <c r="B22" s="66"/>
      <c r="C22" s="116"/>
      <c r="D22" s="117" t="s">
        <v>54</v>
      </c>
      <c r="E22" s="118"/>
      <c r="F22" s="85">
        <v>1500000</v>
      </c>
      <c r="G22" s="85">
        <v>0</v>
      </c>
      <c r="H22" s="85">
        <f>F22+G22</f>
        <v>1500000</v>
      </c>
      <c r="I22" s="85">
        <v>0</v>
      </c>
      <c r="J22" s="85">
        <f>I22-K22</f>
        <v>0</v>
      </c>
      <c r="K22" s="85">
        <v>0</v>
      </c>
      <c r="L22" s="85">
        <f>I22-H22</f>
        <v>-1500000</v>
      </c>
    </row>
    <row r="23" spans="2:12" x14ac:dyDescent="0.25">
      <c r="B23" s="66"/>
      <c r="C23" s="1"/>
      <c r="D23" s="119" t="s">
        <v>41</v>
      </c>
      <c r="E23" s="110"/>
      <c r="F23" s="8">
        <v>0</v>
      </c>
      <c r="G23" s="8">
        <v>0</v>
      </c>
      <c r="H23" s="8">
        <f>F23+G23</f>
        <v>0</v>
      </c>
      <c r="I23" s="8">
        <v>0</v>
      </c>
      <c r="J23" s="8">
        <f>I23-K23</f>
        <v>0</v>
      </c>
      <c r="K23" s="8">
        <v>0</v>
      </c>
      <c r="L23" s="8">
        <f>I23-H23</f>
        <v>0</v>
      </c>
    </row>
    <row r="24" spans="2:12" x14ac:dyDescent="0.25">
      <c r="B24" s="64">
        <v>49700</v>
      </c>
      <c r="C24" s="12" t="s">
        <v>172</v>
      </c>
      <c r="D24" s="11"/>
      <c r="E24" s="11"/>
      <c r="F24" s="16">
        <f t="shared" ref="F24:L24" si="12">SUM(F25:F26)</f>
        <v>0</v>
      </c>
      <c r="G24" s="16">
        <f t="shared" si="12"/>
        <v>0</v>
      </c>
      <c r="H24" s="16">
        <f t="shared" si="12"/>
        <v>0</v>
      </c>
      <c r="I24" s="16">
        <f t="shared" si="12"/>
        <v>0</v>
      </c>
      <c r="J24" s="16">
        <f t="shared" si="12"/>
        <v>0</v>
      </c>
      <c r="K24" s="16">
        <f t="shared" si="12"/>
        <v>0</v>
      </c>
      <c r="L24" s="16">
        <f t="shared" si="12"/>
        <v>0</v>
      </c>
    </row>
    <row r="25" spans="2:12" x14ac:dyDescent="0.25">
      <c r="B25" s="66"/>
      <c r="C25" s="116"/>
      <c r="D25" s="117" t="s">
        <v>173</v>
      </c>
      <c r="E25" s="118"/>
      <c r="F25" s="85">
        <v>0</v>
      </c>
      <c r="G25" s="85">
        <v>0</v>
      </c>
      <c r="H25" s="85">
        <f>F25+G25</f>
        <v>0</v>
      </c>
      <c r="I25" s="85">
        <v>0</v>
      </c>
      <c r="J25" s="85">
        <f>I25-K25</f>
        <v>0</v>
      </c>
      <c r="K25" s="85">
        <v>0</v>
      </c>
      <c r="L25" s="85">
        <f>I25-H25</f>
        <v>0</v>
      </c>
    </row>
    <row r="26" spans="2:12" x14ac:dyDescent="0.25">
      <c r="B26" s="66"/>
      <c r="C26" s="1"/>
      <c r="D26" s="81"/>
      <c r="E26" s="9"/>
      <c r="F26" s="83"/>
    </row>
    <row r="27" spans="2:12" x14ac:dyDescent="0.25">
      <c r="B27" s="66"/>
      <c r="C27" s="1"/>
      <c r="D27" s="81"/>
      <c r="E27" s="9"/>
      <c r="F27" s="83"/>
    </row>
    <row r="28" spans="2:12" x14ac:dyDescent="0.25">
      <c r="B28" s="66"/>
      <c r="C28" s="1"/>
      <c r="D28" s="126"/>
      <c r="F28" s="83"/>
    </row>
    <row r="29" spans="2:12" x14ac:dyDescent="0.25">
      <c r="B29" s="66"/>
      <c r="C29" s="1"/>
      <c r="D29" s="23"/>
      <c r="E29" s="141"/>
      <c r="F29" s="141"/>
    </row>
    <row r="30" spans="2:12" x14ac:dyDescent="0.25">
      <c r="B30" s="66"/>
      <c r="C30" s="1"/>
      <c r="E30" s="140"/>
      <c r="F30" s="140"/>
    </row>
    <row r="31" spans="2:12" x14ac:dyDescent="0.25">
      <c r="B31" s="66"/>
      <c r="C31" s="1"/>
      <c r="E31" s="140"/>
      <c r="F31" s="140"/>
      <c r="G31" s="127"/>
    </row>
    <row r="32" spans="2:12" x14ac:dyDescent="0.25">
      <c r="E32" s="140"/>
      <c r="F32" s="140"/>
    </row>
    <row r="33" spans="5:6" x14ac:dyDescent="0.25">
      <c r="E33" s="140"/>
      <c r="F33" s="140"/>
    </row>
  </sheetData>
  <mergeCells count="5">
    <mergeCell ref="E30:F30"/>
    <mergeCell ref="E31:F31"/>
    <mergeCell ref="E32:F32"/>
    <mergeCell ref="E33:F33"/>
    <mergeCell ref="E29:F29"/>
  </mergeCells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  <ignoredErrors>
    <ignoredError sqref="H15 J15:L15 J23:L23 J22 L22 J21:L21 L18 H18 J19:K20 J17:K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showGridLines="0"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16.140625" customWidth="1"/>
    <col min="6" max="6" width="11.140625" customWidth="1"/>
    <col min="7" max="10" width="16.7109375" customWidth="1"/>
    <col min="11" max="11" width="11.42578125" customWidth="1"/>
    <col min="12" max="12" width="13.7109375" customWidth="1"/>
  </cols>
  <sheetData>
    <row r="1" spans="1:12" ht="18.75" x14ac:dyDescent="0.3">
      <c r="A1" s="106" t="s">
        <v>27</v>
      </c>
    </row>
    <row r="2" spans="1:12" ht="15.75" thickBot="1" x14ac:dyDescent="0.3">
      <c r="A2" s="107"/>
    </row>
    <row r="3" spans="1:12" s="13" customFormat="1" ht="18" thickBot="1" x14ac:dyDescent="0.35">
      <c r="A3" s="35" t="s">
        <v>55</v>
      </c>
      <c r="B3" s="36"/>
      <c r="C3" s="36"/>
      <c r="D3" s="36"/>
      <c r="E3" s="36"/>
      <c r="F3" s="67">
        <f>F7</f>
        <v>30</v>
      </c>
      <c r="G3" s="67">
        <f t="shared" ref="G3:L3" si="0">G7</f>
        <v>0</v>
      </c>
      <c r="H3" s="67">
        <f t="shared" si="0"/>
        <v>30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-30</v>
      </c>
    </row>
    <row r="4" spans="1:12" ht="15.75" thickBot="1" x14ac:dyDescent="0.3"/>
    <row r="5" spans="1:12" s="21" customFormat="1" ht="30.75" thickBot="1" x14ac:dyDescent="0.3">
      <c r="A5" s="37"/>
      <c r="B5" s="20" t="s">
        <v>29</v>
      </c>
      <c r="C5" s="56"/>
      <c r="D5" s="65" t="s">
        <v>30</v>
      </c>
      <c r="E5" s="59"/>
      <c r="F5" s="60" t="s">
        <v>31</v>
      </c>
      <c r="G5" s="78" t="s">
        <v>4</v>
      </c>
      <c r="H5" s="78" t="s">
        <v>5</v>
      </c>
      <c r="I5" s="96" t="s">
        <v>180</v>
      </c>
      <c r="J5" s="78" t="s">
        <v>7</v>
      </c>
      <c r="K5" s="97" t="s">
        <v>8</v>
      </c>
      <c r="L5" s="98" t="s">
        <v>9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12</v>
      </c>
      <c r="D7" s="41"/>
      <c r="E7" s="41"/>
      <c r="F7" s="42">
        <f>F8</f>
        <v>30</v>
      </c>
      <c r="G7" s="42">
        <f t="shared" ref="G7:L7" si="1">G8</f>
        <v>0</v>
      </c>
      <c r="H7" s="42">
        <f t="shared" si="1"/>
        <v>30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-30</v>
      </c>
    </row>
    <row r="8" spans="1:12" s="2" customFormat="1" ht="15.75" thickTop="1" x14ac:dyDescent="0.25">
      <c r="B8" s="61">
        <v>52000</v>
      </c>
      <c r="C8" s="43" t="s">
        <v>56</v>
      </c>
      <c r="D8" s="44"/>
      <c r="E8" s="44"/>
      <c r="F8" s="45">
        <f>F9</f>
        <v>30</v>
      </c>
      <c r="G8" s="105">
        <f t="shared" ref="G8:L8" si="2">SUM(G9)</f>
        <v>0</v>
      </c>
      <c r="H8" s="105">
        <f t="shared" si="2"/>
        <v>30</v>
      </c>
      <c r="I8" s="105">
        <f t="shared" si="2"/>
        <v>0</v>
      </c>
      <c r="J8" s="105">
        <f t="shared" si="2"/>
        <v>0</v>
      </c>
      <c r="K8" s="105">
        <f t="shared" si="2"/>
        <v>0</v>
      </c>
      <c r="L8" s="105">
        <f t="shared" si="2"/>
        <v>-30</v>
      </c>
    </row>
    <row r="9" spans="1:12" x14ac:dyDescent="0.25">
      <c r="B9" s="3"/>
      <c r="C9" s="82"/>
      <c r="D9" s="46" t="s">
        <v>56</v>
      </c>
      <c r="E9" s="46"/>
      <c r="F9" s="84">
        <v>30</v>
      </c>
      <c r="G9" s="8">
        <v>0</v>
      </c>
      <c r="H9" s="85">
        <f>F9+G9</f>
        <v>30</v>
      </c>
      <c r="I9" s="8">
        <v>0</v>
      </c>
      <c r="J9" s="85">
        <f>I9-K9</f>
        <v>0</v>
      </c>
      <c r="K9" s="8">
        <v>0</v>
      </c>
      <c r="L9" s="85">
        <f>I9-H9</f>
        <v>-30</v>
      </c>
    </row>
    <row r="13" spans="1:12" ht="15.75" thickBot="1" x14ac:dyDescent="0.3"/>
    <row r="14" spans="1:12" s="13" customFormat="1" ht="18" thickBot="1" x14ac:dyDescent="0.35">
      <c r="A14" s="35" t="s">
        <v>57</v>
      </c>
      <c r="B14" s="36"/>
      <c r="C14" s="36"/>
      <c r="D14" s="36"/>
      <c r="E14" s="36"/>
      <c r="F14" s="67">
        <f>F18</f>
        <v>0</v>
      </c>
      <c r="G14" s="67">
        <f t="shared" ref="G14:L14" si="3">G18</f>
        <v>493637.11</v>
      </c>
      <c r="H14" s="67">
        <f t="shared" si="3"/>
        <v>493637.11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-493637.11</v>
      </c>
    </row>
    <row r="15" spans="1:12" ht="15.75" thickBot="1" x14ac:dyDescent="0.3"/>
    <row r="16" spans="1:12" s="21" customFormat="1" ht="30.75" thickBot="1" x14ac:dyDescent="0.3">
      <c r="A16" s="37"/>
      <c r="B16" s="20" t="s">
        <v>29</v>
      </c>
      <c r="C16" s="56"/>
      <c r="D16" s="65" t="s">
        <v>30</v>
      </c>
      <c r="E16" s="59"/>
      <c r="F16" s="60" t="s">
        <v>58</v>
      </c>
      <c r="G16" s="78" t="s">
        <v>4</v>
      </c>
      <c r="H16" s="78" t="s">
        <v>5</v>
      </c>
      <c r="I16" s="96" t="s">
        <v>180</v>
      </c>
      <c r="J16" s="78" t="s">
        <v>7</v>
      </c>
      <c r="K16" s="97" t="s">
        <v>8</v>
      </c>
      <c r="L16" s="98" t="s">
        <v>9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59</v>
      </c>
      <c r="D18" s="41"/>
      <c r="E18" s="41"/>
      <c r="F18" s="42">
        <f>F19+F21</f>
        <v>0</v>
      </c>
      <c r="G18" s="42">
        <f>G19+G21</f>
        <v>493637.11</v>
      </c>
      <c r="H18" s="42">
        <f t="shared" ref="H18:L18" si="4">H19+H21</f>
        <v>493637.11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-493637.11</v>
      </c>
    </row>
    <row r="19" spans="2:12" s="2" customFormat="1" ht="15.75" thickTop="1" x14ac:dyDescent="0.25">
      <c r="B19" s="61">
        <v>87010</v>
      </c>
      <c r="C19" s="43" t="s">
        <v>60</v>
      </c>
      <c r="D19" s="44"/>
      <c r="E19" s="44"/>
      <c r="F19" s="45">
        <f>F20</f>
        <v>0</v>
      </c>
      <c r="G19" s="105">
        <f t="shared" ref="G19:L21" si="5">SUM(G20)</f>
        <v>491234.16</v>
      </c>
      <c r="H19" s="105">
        <f t="shared" si="5"/>
        <v>491234.16</v>
      </c>
      <c r="I19" s="105">
        <f t="shared" si="5"/>
        <v>0</v>
      </c>
      <c r="J19" s="105">
        <f t="shared" si="5"/>
        <v>0</v>
      </c>
      <c r="K19" s="105">
        <f t="shared" si="5"/>
        <v>0</v>
      </c>
      <c r="L19" s="105">
        <f t="shared" si="5"/>
        <v>-491234.16</v>
      </c>
    </row>
    <row r="20" spans="2:12" x14ac:dyDescent="0.25">
      <c r="B20" s="3"/>
      <c r="C20" s="130"/>
      <c r="D20" s="4" t="s">
        <v>60</v>
      </c>
      <c r="E20" s="4"/>
      <c r="F20" s="83">
        <v>0</v>
      </c>
      <c r="G20" s="85">
        <v>491234.16</v>
      </c>
      <c r="H20" s="85">
        <f>F20+G20</f>
        <v>491234.16</v>
      </c>
      <c r="I20" s="8">
        <v>0</v>
      </c>
      <c r="J20" s="85">
        <f>I20-K20</f>
        <v>0</v>
      </c>
      <c r="K20" s="8">
        <v>0</v>
      </c>
      <c r="L20" s="85">
        <f>I20-H20</f>
        <v>-491234.16</v>
      </c>
    </row>
    <row r="21" spans="2:12" x14ac:dyDescent="0.25">
      <c r="B21" s="64">
        <v>87000</v>
      </c>
      <c r="C21" s="10" t="s">
        <v>170</v>
      </c>
      <c r="D21" s="11"/>
      <c r="E21" s="11"/>
      <c r="F21" s="131">
        <f>F22</f>
        <v>0</v>
      </c>
      <c r="G21" s="105">
        <f t="shared" si="5"/>
        <v>2402.9499999999998</v>
      </c>
      <c r="H21" s="105">
        <f t="shared" si="5"/>
        <v>2402.9499999999998</v>
      </c>
      <c r="I21" s="105">
        <f t="shared" si="5"/>
        <v>0</v>
      </c>
      <c r="J21" s="105">
        <f t="shared" si="5"/>
        <v>0</v>
      </c>
      <c r="K21" s="105">
        <f t="shared" si="5"/>
        <v>0</v>
      </c>
      <c r="L21" s="105">
        <f t="shared" si="5"/>
        <v>-2402.9499999999998</v>
      </c>
    </row>
    <row r="22" spans="2:12" x14ac:dyDescent="0.25">
      <c r="B22" s="3"/>
      <c r="C22" s="82"/>
      <c r="D22" s="46" t="s">
        <v>170</v>
      </c>
      <c r="E22" s="46"/>
      <c r="F22" s="84">
        <v>0</v>
      </c>
      <c r="G22" s="85">
        <v>2402.9499999999998</v>
      </c>
      <c r="H22" s="85">
        <f>F22+G22</f>
        <v>2402.9499999999998</v>
      </c>
      <c r="I22" s="8">
        <v>0</v>
      </c>
      <c r="J22" s="85">
        <f>I22-K22</f>
        <v>0</v>
      </c>
      <c r="K22" s="8">
        <v>0</v>
      </c>
      <c r="L22" s="85">
        <f>I22-H22</f>
        <v>-2402.9499999999998</v>
      </c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0.7109375" customWidth="1"/>
    <col min="4" max="4" width="3.42578125" customWidth="1"/>
    <col min="5" max="5" width="3.85546875" customWidth="1"/>
    <col min="6" max="6" width="16.28515625" customWidth="1"/>
    <col min="7" max="7" width="14.42578125" customWidth="1"/>
    <col min="8" max="8" width="14.7109375" customWidth="1"/>
    <col min="9" max="9" width="16.7109375" customWidth="1"/>
    <col min="10" max="10" width="14.28515625" customWidth="1"/>
    <col min="11" max="11" width="13.5703125" customWidth="1"/>
    <col min="12" max="12" width="15" bestFit="1" customWidth="1"/>
  </cols>
  <sheetData>
    <row r="1" spans="1:12" ht="18.75" x14ac:dyDescent="0.3">
      <c r="A1" s="106" t="s">
        <v>27</v>
      </c>
    </row>
    <row r="2" spans="1:12" ht="15.75" thickBot="1" x14ac:dyDescent="0.3"/>
    <row r="3" spans="1:12" s="49" customFormat="1" ht="18" thickBot="1" x14ac:dyDescent="0.35">
      <c r="A3" s="35" t="s">
        <v>61</v>
      </c>
      <c r="B3" s="48"/>
      <c r="C3" s="48"/>
      <c r="D3" s="48"/>
      <c r="E3" s="48"/>
      <c r="F3" s="67">
        <f t="shared" ref="F3:L3" si="0">F7</f>
        <v>2161609.98</v>
      </c>
      <c r="G3" s="67">
        <f t="shared" si="0"/>
        <v>299125.59999999998</v>
      </c>
      <c r="H3" s="67">
        <f t="shared" si="0"/>
        <v>2460735.5799999996</v>
      </c>
      <c r="I3" s="67">
        <f t="shared" si="0"/>
        <v>628520.84</v>
      </c>
      <c r="J3" s="67">
        <f t="shared" si="0"/>
        <v>0</v>
      </c>
      <c r="K3" s="67">
        <f t="shared" si="0"/>
        <v>628520.84</v>
      </c>
      <c r="L3" s="67">
        <f t="shared" si="0"/>
        <v>1832214.7399999998</v>
      </c>
    </row>
    <row r="4" spans="1:12" ht="15.75" thickBot="1" x14ac:dyDescent="0.3"/>
    <row r="5" spans="1:12" s="38" customFormat="1" ht="45.75" thickBot="1" x14ac:dyDescent="0.3">
      <c r="A5" s="68" t="s">
        <v>62</v>
      </c>
      <c r="B5" s="50" t="s">
        <v>63</v>
      </c>
      <c r="C5" s="71" t="s">
        <v>2</v>
      </c>
      <c r="D5" s="72"/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65</v>
      </c>
      <c r="B7" s="39">
        <v>1</v>
      </c>
      <c r="C7" s="40" t="s">
        <v>19</v>
      </c>
      <c r="D7" s="41"/>
      <c r="E7" s="52"/>
      <c r="F7" s="42">
        <f>SUM(F8:F16)</f>
        <v>2161609.98</v>
      </c>
      <c r="G7" s="42">
        <f t="shared" ref="G7:H7" si="1">SUM(G8:G16)</f>
        <v>299125.59999999998</v>
      </c>
      <c r="H7" s="42">
        <f t="shared" si="1"/>
        <v>2460735.5799999996</v>
      </c>
      <c r="I7" s="42">
        <f>SUM(I8:I16)</f>
        <v>628520.84</v>
      </c>
      <c r="J7" s="42">
        <f t="shared" ref="J7:L7" si="2">SUM(J8:J16)</f>
        <v>0</v>
      </c>
      <c r="K7" s="42">
        <f t="shared" si="2"/>
        <v>628520.84</v>
      </c>
      <c r="L7" s="42">
        <f t="shared" si="2"/>
        <v>1832214.7399999998</v>
      </c>
    </row>
    <row r="8" spans="1:12" ht="15.75" thickTop="1" x14ac:dyDescent="0.25">
      <c r="A8" s="15" t="s">
        <v>66</v>
      </c>
      <c r="B8" s="69" t="s">
        <v>67</v>
      </c>
      <c r="C8" s="6" t="s">
        <v>68</v>
      </c>
      <c r="D8" s="6"/>
      <c r="E8" s="6"/>
      <c r="F8" s="8">
        <v>68686.38</v>
      </c>
      <c r="G8" s="8">
        <v>0</v>
      </c>
      <c r="H8" s="8">
        <f>F8+G8</f>
        <v>68686.38</v>
      </c>
      <c r="I8" s="8">
        <v>15012.54</v>
      </c>
      <c r="J8" s="8">
        <f>I8-K8</f>
        <v>0</v>
      </c>
      <c r="K8" s="8">
        <v>15012.54</v>
      </c>
      <c r="L8" s="8">
        <f>H8-I8</f>
        <v>53673.840000000004</v>
      </c>
    </row>
    <row r="9" spans="1:12" x14ac:dyDescent="0.25">
      <c r="A9" s="15" t="s">
        <v>69</v>
      </c>
      <c r="B9" s="70" t="s">
        <v>70</v>
      </c>
      <c r="C9" s="5" t="s">
        <v>71</v>
      </c>
      <c r="D9" s="5"/>
      <c r="E9" s="5"/>
      <c r="F9" s="8">
        <v>1082540.8999999999</v>
      </c>
      <c r="G9" s="8">
        <v>199118.62</v>
      </c>
      <c r="H9" s="8">
        <f t="shared" ref="H9:H15" si="3">F9+G9</f>
        <v>1281659.52</v>
      </c>
      <c r="I9" s="8">
        <v>406992.77</v>
      </c>
      <c r="J9" s="8">
        <f t="shared" ref="J9:J15" si="4">I9-K9</f>
        <v>0</v>
      </c>
      <c r="K9" s="8">
        <v>406992.77</v>
      </c>
      <c r="L9" s="8">
        <f t="shared" ref="L9:L15" si="5">H9-I9</f>
        <v>874666.75</v>
      </c>
    </row>
    <row r="10" spans="1:12" x14ac:dyDescent="0.25">
      <c r="A10" s="15" t="s">
        <v>72</v>
      </c>
      <c r="B10" s="70" t="s">
        <v>73</v>
      </c>
      <c r="C10" s="5" t="s">
        <v>74</v>
      </c>
      <c r="D10" s="5"/>
      <c r="E10" s="5"/>
      <c r="F10" s="8">
        <v>428669.5</v>
      </c>
      <c r="G10" s="8">
        <v>100006.98</v>
      </c>
      <c r="H10" s="8">
        <f t="shared" si="3"/>
        <v>528676.48</v>
      </c>
      <c r="I10" s="8">
        <v>26432.75</v>
      </c>
      <c r="J10" s="8">
        <f t="shared" si="4"/>
        <v>0</v>
      </c>
      <c r="K10" s="8">
        <v>26432.75</v>
      </c>
      <c r="L10" s="8">
        <f t="shared" si="5"/>
        <v>502243.73</v>
      </c>
    </row>
    <row r="11" spans="1:12" x14ac:dyDescent="0.25">
      <c r="B11" s="70" t="s">
        <v>75</v>
      </c>
      <c r="C11" s="5" t="s">
        <v>76</v>
      </c>
      <c r="D11" s="5"/>
      <c r="E11" s="5"/>
      <c r="F11" s="8">
        <v>0</v>
      </c>
      <c r="G11" s="8">
        <v>0</v>
      </c>
      <c r="H11" s="8">
        <f t="shared" si="3"/>
        <v>0</v>
      </c>
      <c r="I11" s="8">
        <v>0</v>
      </c>
      <c r="J11" s="8">
        <f t="shared" si="4"/>
        <v>0</v>
      </c>
      <c r="K11" s="8">
        <v>0</v>
      </c>
      <c r="L11" s="8">
        <f t="shared" si="5"/>
        <v>0</v>
      </c>
    </row>
    <row r="12" spans="1:12" x14ac:dyDescent="0.25">
      <c r="B12" s="70" t="s">
        <v>77</v>
      </c>
      <c r="C12" s="5" t="s">
        <v>78</v>
      </c>
      <c r="D12" s="5"/>
      <c r="E12" s="5"/>
      <c r="F12" s="8">
        <v>7000</v>
      </c>
      <c r="G12" s="8">
        <v>0</v>
      </c>
      <c r="H12" s="8">
        <f t="shared" si="3"/>
        <v>7000</v>
      </c>
      <c r="I12" s="8">
        <v>1056</v>
      </c>
      <c r="J12" s="8">
        <f t="shared" si="4"/>
        <v>0</v>
      </c>
      <c r="K12" s="8">
        <v>1056</v>
      </c>
      <c r="L12" s="8">
        <f t="shared" si="5"/>
        <v>5944</v>
      </c>
    </row>
    <row r="13" spans="1:12" x14ac:dyDescent="0.25">
      <c r="B13" s="70" t="s">
        <v>79</v>
      </c>
      <c r="C13" s="5" t="s">
        <v>80</v>
      </c>
      <c r="D13" s="5"/>
      <c r="E13" s="5"/>
      <c r="F13" s="8">
        <v>510017.8</v>
      </c>
      <c r="G13" s="8">
        <v>0</v>
      </c>
      <c r="H13" s="8">
        <f t="shared" si="3"/>
        <v>510017.8</v>
      </c>
      <c r="I13" s="8">
        <v>161639.57</v>
      </c>
      <c r="J13" s="8">
        <f t="shared" si="4"/>
        <v>0</v>
      </c>
      <c r="K13" s="8">
        <v>161639.57</v>
      </c>
      <c r="L13" s="8">
        <f t="shared" si="5"/>
        <v>348378.23</v>
      </c>
    </row>
    <row r="14" spans="1:12" x14ac:dyDescent="0.25">
      <c r="B14" s="70" t="s">
        <v>81</v>
      </c>
      <c r="C14" s="5" t="s">
        <v>82</v>
      </c>
      <c r="D14" s="5"/>
      <c r="E14" s="5"/>
      <c r="F14" s="8">
        <v>11500</v>
      </c>
      <c r="G14" s="8">
        <v>0</v>
      </c>
      <c r="H14" s="8">
        <f t="shared" si="3"/>
        <v>11500</v>
      </c>
      <c r="I14" s="8">
        <v>0</v>
      </c>
      <c r="J14" s="8">
        <f t="shared" si="4"/>
        <v>0</v>
      </c>
      <c r="K14" s="8">
        <v>0</v>
      </c>
      <c r="L14" s="8">
        <f t="shared" si="5"/>
        <v>11500</v>
      </c>
    </row>
    <row r="15" spans="1:12" x14ac:dyDescent="0.25">
      <c r="B15" s="70" t="s">
        <v>83</v>
      </c>
      <c r="C15" s="5" t="s">
        <v>84</v>
      </c>
      <c r="D15" s="5"/>
      <c r="E15" s="5"/>
      <c r="F15" s="14">
        <v>53195.4</v>
      </c>
      <c r="G15" s="8">
        <v>0</v>
      </c>
      <c r="H15" s="8">
        <f t="shared" si="3"/>
        <v>53195.4</v>
      </c>
      <c r="I15" s="14">
        <v>17387.21</v>
      </c>
      <c r="J15" s="8">
        <f t="shared" si="4"/>
        <v>0</v>
      </c>
      <c r="K15" s="14">
        <v>17387.21</v>
      </c>
      <c r="L15" s="8">
        <f t="shared" si="5"/>
        <v>35808.19</v>
      </c>
    </row>
    <row r="17" spans="2:6" x14ac:dyDescent="0.25">
      <c r="B17" s="74"/>
    </row>
    <row r="18" spans="2:6" ht="21" x14ac:dyDescent="0.35">
      <c r="B18" s="75"/>
      <c r="F18" s="86"/>
    </row>
    <row r="19" spans="2:6" ht="21" x14ac:dyDescent="0.35">
      <c r="F19" s="86"/>
    </row>
    <row r="20" spans="2:6" ht="21" x14ac:dyDescent="0.35">
      <c r="F20" s="86"/>
    </row>
    <row r="21" spans="2:6" ht="21" x14ac:dyDescent="0.35">
      <c r="F21" s="86"/>
    </row>
    <row r="22" spans="2:6" ht="21" x14ac:dyDescent="0.35">
      <c r="F22" s="86"/>
    </row>
    <row r="23" spans="2:6" ht="21" x14ac:dyDescent="0.35">
      <c r="F23" s="86"/>
    </row>
    <row r="24" spans="2:6" ht="21" x14ac:dyDescent="0.35">
      <c r="D24" s="17"/>
      <c r="F24" s="86"/>
    </row>
    <row r="25" spans="2:6" ht="21" x14ac:dyDescent="0.35">
      <c r="F25" s="86"/>
    </row>
    <row r="26" spans="2:6" ht="21" x14ac:dyDescent="0.35">
      <c r="F26" s="86"/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showGridLines="0" view="pageLayout" zoomScaleNormal="100" workbookViewId="0">
      <selection activeCell="A5" sqref="A5"/>
    </sheetView>
  </sheetViews>
  <sheetFormatPr defaultColWidth="11.42578125" defaultRowHeight="15" x14ac:dyDescent="0.25"/>
  <cols>
    <col min="1" max="1" width="13" customWidth="1"/>
    <col min="2" max="2" width="10.7109375" customWidth="1"/>
    <col min="3" max="3" width="1.7109375" customWidth="1"/>
    <col min="4" max="4" width="40.85546875" customWidth="1"/>
    <col min="5" max="5" width="13.28515625" customWidth="1"/>
    <col min="6" max="6" width="12.85546875" bestFit="1" customWidth="1"/>
    <col min="7" max="7" width="12.85546875" customWidth="1"/>
    <col min="8" max="8" width="12.85546875" bestFit="1" customWidth="1"/>
    <col min="9" max="9" width="14.5703125" customWidth="1"/>
    <col min="10" max="10" width="12.28515625" customWidth="1"/>
    <col min="11" max="11" width="11.5703125" bestFit="1" customWidth="1"/>
    <col min="12" max="12" width="12.85546875" bestFit="1" customWidth="1"/>
  </cols>
  <sheetData>
    <row r="1" spans="1:12" ht="18.75" x14ac:dyDescent="0.3">
      <c r="A1" s="106" t="s">
        <v>27</v>
      </c>
    </row>
    <row r="2" spans="1:12" ht="15.75" thickBot="1" x14ac:dyDescent="0.3"/>
    <row r="3" spans="1:12" s="49" customFormat="1" ht="18" thickBot="1" x14ac:dyDescent="0.35">
      <c r="A3" s="35" t="s">
        <v>85</v>
      </c>
      <c r="B3" s="48"/>
      <c r="C3" s="48"/>
      <c r="D3" s="48"/>
      <c r="E3" s="48"/>
      <c r="F3" s="67">
        <f t="shared" ref="F3:L3" si="0">F7</f>
        <v>632753.88</v>
      </c>
      <c r="G3" s="67">
        <f t="shared" si="0"/>
        <v>194511.51</v>
      </c>
      <c r="H3" s="67">
        <f t="shared" si="0"/>
        <v>827265.39</v>
      </c>
      <c r="I3" s="67">
        <f t="shared" si="0"/>
        <v>63275.31</v>
      </c>
      <c r="J3" s="67">
        <f t="shared" si="0"/>
        <v>49340.480000000003</v>
      </c>
      <c r="K3" s="67">
        <f t="shared" si="0"/>
        <v>13934.829999999998</v>
      </c>
      <c r="L3" s="67">
        <f t="shared" si="0"/>
        <v>763990.08000000007</v>
      </c>
    </row>
    <row r="4" spans="1:12" ht="15.75" thickBot="1" x14ac:dyDescent="0.3"/>
    <row r="5" spans="1:12" s="38" customFormat="1" ht="42.75" customHeight="1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78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65</v>
      </c>
      <c r="B7" s="39">
        <v>2</v>
      </c>
      <c r="C7" s="53" t="s">
        <v>86</v>
      </c>
      <c r="D7" s="41"/>
      <c r="E7" s="52"/>
      <c r="F7" s="42">
        <f t="shared" ref="F7:L7" si="1">SUM(F8:F31)</f>
        <v>632753.88</v>
      </c>
      <c r="G7" s="42">
        <f>SUM(G8:G31)</f>
        <v>194511.51</v>
      </c>
      <c r="H7" s="42">
        <f t="shared" si="1"/>
        <v>827265.39</v>
      </c>
      <c r="I7" s="42">
        <f t="shared" si="1"/>
        <v>63275.31</v>
      </c>
      <c r="J7" s="42">
        <f t="shared" si="1"/>
        <v>49340.480000000003</v>
      </c>
      <c r="K7" s="42">
        <f t="shared" si="1"/>
        <v>13934.829999999998</v>
      </c>
      <c r="L7" s="42">
        <f t="shared" si="1"/>
        <v>763990.08000000007</v>
      </c>
    </row>
    <row r="8" spans="1:12" ht="15.75" thickTop="1" x14ac:dyDescent="0.25">
      <c r="A8" s="15" t="s">
        <v>66</v>
      </c>
      <c r="B8" s="70" t="s">
        <v>87</v>
      </c>
      <c r="C8" s="5" t="s">
        <v>88</v>
      </c>
      <c r="D8" s="5"/>
      <c r="E8" s="5"/>
      <c r="F8" s="8">
        <v>50166.879999999997</v>
      </c>
      <c r="G8" s="8">
        <v>0</v>
      </c>
      <c r="H8" s="8">
        <f>F8+G8</f>
        <v>50166.879999999997</v>
      </c>
      <c r="I8" s="8">
        <v>0</v>
      </c>
      <c r="J8" s="8">
        <f>I8-K8</f>
        <v>0</v>
      </c>
      <c r="K8" s="8">
        <v>0</v>
      </c>
      <c r="L8" s="8">
        <f>H8-I8</f>
        <v>50166.879999999997</v>
      </c>
    </row>
    <row r="9" spans="1:12" x14ac:dyDescent="0.25">
      <c r="A9" s="15" t="s">
        <v>69</v>
      </c>
      <c r="B9" s="70" t="s">
        <v>89</v>
      </c>
      <c r="C9" s="5" t="s">
        <v>90</v>
      </c>
      <c r="D9" s="5"/>
      <c r="E9" s="5"/>
      <c r="F9" s="8">
        <v>1100</v>
      </c>
      <c r="G9" s="8">
        <v>0</v>
      </c>
      <c r="H9" s="8">
        <f t="shared" ref="H9:H31" si="2">F9+G9</f>
        <v>1100</v>
      </c>
      <c r="I9" s="8">
        <v>205.97</v>
      </c>
      <c r="J9" s="8">
        <f t="shared" ref="J9" si="3">I9-K9</f>
        <v>0</v>
      </c>
      <c r="K9" s="8">
        <v>205.97</v>
      </c>
      <c r="L9" s="8">
        <f t="shared" ref="L9" si="4">H9-I9</f>
        <v>894.03</v>
      </c>
    </row>
    <row r="10" spans="1:12" x14ac:dyDescent="0.25">
      <c r="A10" s="15" t="s">
        <v>72</v>
      </c>
      <c r="B10" s="70" t="s">
        <v>155</v>
      </c>
      <c r="C10" s="5" t="s">
        <v>156</v>
      </c>
      <c r="D10" s="5"/>
      <c r="F10" s="8">
        <v>0</v>
      </c>
      <c r="G10" s="8">
        <v>0</v>
      </c>
      <c r="H10" s="8">
        <f t="shared" si="2"/>
        <v>0</v>
      </c>
      <c r="I10" s="8">
        <v>0</v>
      </c>
      <c r="J10" s="8">
        <f t="shared" ref="J10" si="5">I10-K10</f>
        <v>0</v>
      </c>
      <c r="K10" s="8">
        <v>0</v>
      </c>
      <c r="L10" s="8">
        <f t="shared" ref="L10" si="6">H10-I10</f>
        <v>0</v>
      </c>
    </row>
    <row r="11" spans="1:12" x14ac:dyDescent="0.25">
      <c r="A11" s="15"/>
      <c r="B11" s="70" t="s">
        <v>91</v>
      </c>
      <c r="C11" s="5" t="s">
        <v>92</v>
      </c>
      <c r="D11" s="5"/>
      <c r="E11" s="5"/>
      <c r="F11" s="8">
        <v>1100</v>
      </c>
      <c r="G11" s="8">
        <v>424.95</v>
      </c>
      <c r="H11" s="8">
        <f t="shared" si="2"/>
        <v>1524.95</v>
      </c>
      <c r="I11" s="8">
        <v>424.95</v>
      </c>
      <c r="J11" s="8">
        <f t="shared" ref="J11:J31" si="7">I11-K11</f>
        <v>424.95</v>
      </c>
      <c r="K11" s="8">
        <v>0</v>
      </c>
      <c r="L11" s="8">
        <f t="shared" ref="L11:L31" si="8">H11-I11</f>
        <v>1100</v>
      </c>
    </row>
    <row r="12" spans="1:12" x14ac:dyDescent="0.25">
      <c r="B12" s="70" t="s">
        <v>93</v>
      </c>
      <c r="C12" s="5" t="s">
        <v>94</v>
      </c>
      <c r="D12" s="5"/>
      <c r="E12" s="5"/>
      <c r="F12" s="8">
        <v>5000</v>
      </c>
      <c r="G12" s="8">
        <v>0</v>
      </c>
      <c r="H12" s="8">
        <f t="shared" si="2"/>
        <v>5000</v>
      </c>
      <c r="I12" s="8">
        <v>0</v>
      </c>
      <c r="J12" s="8">
        <f t="shared" si="7"/>
        <v>0</v>
      </c>
      <c r="K12" s="8">
        <v>0</v>
      </c>
      <c r="L12" s="8">
        <f t="shared" si="8"/>
        <v>5000</v>
      </c>
    </row>
    <row r="13" spans="1:12" x14ac:dyDescent="0.25">
      <c r="B13" s="70" t="s">
        <v>95</v>
      </c>
      <c r="C13" s="5" t="s">
        <v>96</v>
      </c>
      <c r="D13" s="5"/>
      <c r="E13" s="5"/>
      <c r="F13" s="8">
        <v>7350</v>
      </c>
      <c r="G13" s="8">
        <v>0</v>
      </c>
      <c r="H13" s="8">
        <f t="shared" si="2"/>
        <v>7350</v>
      </c>
      <c r="I13" s="8">
        <v>1777.19</v>
      </c>
      <c r="J13" s="8">
        <f t="shared" si="7"/>
        <v>260.28999999999996</v>
      </c>
      <c r="K13" s="8">
        <v>1516.9</v>
      </c>
      <c r="L13" s="8">
        <f t="shared" si="8"/>
        <v>5572.8099999999995</v>
      </c>
    </row>
    <row r="14" spans="1:12" x14ac:dyDescent="0.25">
      <c r="B14" s="70" t="s">
        <v>97</v>
      </c>
      <c r="C14" s="5" t="s">
        <v>98</v>
      </c>
      <c r="D14" s="5"/>
      <c r="E14" s="5"/>
      <c r="F14" s="8">
        <v>2350</v>
      </c>
      <c r="G14" s="8">
        <v>0</v>
      </c>
      <c r="H14" s="8">
        <f t="shared" si="2"/>
        <v>2350</v>
      </c>
      <c r="I14" s="8">
        <v>335.84</v>
      </c>
      <c r="J14" s="8">
        <f t="shared" ref="J14:J25" si="9">I14-K14</f>
        <v>194.01999999999998</v>
      </c>
      <c r="K14" s="8">
        <v>141.82</v>
      </c>
      <c r="L14" s="8">
        <f t="shared" si="8"/>
        <v>2014.16</v>
      </c>
    </row>
    <row r="15" spans="1:12" x14ac:dyDescent="0.25">
      <c r="B15" s="70" t="s">
        <v>99</v>
      </c>
      <c r="C15" s="5" t="s">
        <v>100</v>
      </c>
      <c r="D15" s="5"/>
      <c r="E15" s="5"/>
      <c r="F15" s="8">
        <v>750</v>
      </c>
      <c r="G15" s="8">
        <v>0</v>
      </c>
      <c r="H15" s="8">
        <f t="shared" si="2"/>
        <v>750</v>
      </c>
      <c r="I15" s="8">
        <v>687.73</v>
      </c>
      <c r="J15" s="8">
        <f t="shared" si="9"/>
        <v>490.78000000000003</v>
      </c>
      <c r="K15" s="8">
        <v>196.95</v>
      </c>
      <c r="L15" s="8">
        <f t="shared" si="8"/>
        <v>62.269999999999982</v>
      </c>
    </row>
    <row r="16" spans="1:12" x14ac:dyDescent="0.25">
      <c r="B16" s="70" t="s">
        <v>182</v>
      </c>
      <c r="C16" s="5" t="s">
        <v>183</v>
      </c>
      <c r="D16" s="5"/>
      <c r="E16" s="5"/>
      <c r="F16" s="8">
        <v>0</v>
      </c>
      <c r="G16" s="8">
        <v>0</v>
      </c>
      <c r="H16" s="8">
        <f t="shared" si="2"/>
        <v>0</v>
      </c>
      <c r="I16" s="8">
        <v>1845.83</v>
      </c>
      <c r="J16" s="8">
        <f t="shared" si="9"/>
        <v>1050.1799999999998</v>
      </c>
      <c r="K16" s="8">
        <v>795.65</v>
      </c>
      <c r="L16" s="8">
        <f>H16-I16</f>
        <v>-1845.83</v>
      </c>
    </row>
    <row r="17" spans="2:12" x14ac:dyDescent="0.25">
      <c r="B17" s="70" t="s">
        <v>101</v>
      </c>
      <c r="C17" s="5" t="s">
        <v>102</v>
      </c>
      <c r="D17" s="5"/>
      <c r="E17" s="5"/>
      <c r="F17" s="8">
        <v>4500</v>
      </c>
      <c r="G17" s="8">
        <v>0</v>
      </c>
      <c r="H17" s="8">
        <f t="shared" si="2"/>
        <v>4500</v>
      </c>
      <c r="I17" s="8">
        <v>1311.76</v>
      </c>
      <c r="J17" s="8">
        <f t="shared" si="9"/>
        <v>280.70000000000005</v>
      </c>
      <c r="K17" s="8">
        <v>1031.06</v>
      </c>
      <c r="L17" s="8">
        <f t="shared" si="8"/>
        <v>3188.24</v>
      </c>
    </row>
    <row r="18" spans="2:12" x14ac:dyDescent="0.25">
      <c r="B18" s="70" t="s">
        <v>103</v>
      </c>
      <c r="C18" s="5" t="s">
        <v>104</v>
      </c>
      <c r="D18" s="5"/>
      <c r="E18" s="5"/>
      <c r="F18" s="8">
        <v>1250</v>
      </c>
      <c r="G18" s="8">
        <v>0</v>
      </c>
      <c r="H18" s="8">
        <f t="shared" si="2"/>
        <v>1250</v>
      </c>
      <c r="I18" s="8">
        <v>146.93</v>
      </c>
      <c r="J18" s="8">
        <f t="shared" si="9"/>
        <v>6.8700000000000045</v>
      </c>
      <c r="K18" s="8">
        <v>140.06</v>
      </c>
      <c r="L18" s="8">
        <f t="shared" si="8"/>
        <v>1103.07</v>
      </c>
    </row>
    <row r="19" spans="2:12" x14ac:dyDescent="0.25">
      <c r="B19" s="70" t="s">
        <v>105</v>
      </c>
      <c r="C19" s="5" t="s">
        <v>106</v>
      </c>
      <c r="D19" s="5"/>
      <c r="E19" s="5"/>
      <c r="F19" s="8">
        <v>2400</v>
      </c>
      <c r="G19" s="8">
        <v>0</v>
      </c>
      <c r="H19" s="8">
        <f t="shared" si="2"/>
        <v>2400</v>
      </c>
      <c r="I19" s="8">
        <v>5143.71</v>
      </c>
      <c r="J19" s="8">
        <f t="shared" si="9"/>
        <v>0</v>
      </c>
      <c r="K19" s="8">
        <v>5143.71</v>
      </c>
      <c r="L19" s="8">
        <f t="shared" si="8"/>
        <v>-2743.71</v>
      </c>
    </row>
    <row r="20" spans="2:12" x14ac:dyDescent="0.25">
      <c r="B20" s="70" t="s">
        <v>107</v>
      </c>
      <c r="C20" s="5" t="s">
        <v>108</v>
      </c>
      <c r="D20" s="5"/>
      <c r="E20" s="5"/>
      <c r="F20" s="8">
        <v>14400</v>
      </c>
      <c r="G20" s="8">
        <v>0</v>
      </c>
      <c r="H20" s="8">
        <f t="shared" si="2"/>
        <v>14400</v>
      </c>
      <c r="I20" s="8">
        <v>1234.04</v>
      </c>
      <c r="J20" s="8">
        <f t="shared" si="9"/>
        <v>395.9</v>
      </c>
      <c r="K20" s="8">
        <v>838.14</v>
      </c>
      <c r="L20" s="8">
        <f t="shared" si="8"/>
        <v>13165.96</v>
      </c>
    </row>
    <row r="21" spans="2:12" x14ac:dyDescent="0.25">
      <c r="B21" s="70" t="s">
        <v>109</v>
      </c>
      <c r="C21" s="5" t="s">
        <v>110</v>
      </c>
      <c r="D21" s="5"/>
      <c r="E21" s="5"/>
      <c r="F21" s="8">
        <v>0</v>
      </c>
      <c r="G21" s="8">
        <v>0</v>
      </c>
      <c r="H21" s="8">
        <f t="shared" si="2"/>
        <v>0</v>
      </c>
      <c r="I21" s="8">
        <v>0</v>
      </c>
      <c r="J21" s="8">
        <f t="shared" si="9"/>
        <v>0</v>
      </c>
      <c r="K21" s="8">
        <v>0</v>
      </c>
      <c r="L21" s="8">
        <f t="shared" si="8"/>
        <v>0</v>
      </c>
    </row>
    <row r="22" spans="2:12" x14ac:dyDescent="0.25">
      <c r="B22" s="70" t="s">
        <v>111</v>
      </c>
      <c r="C22" s="5" t="s">
        <v>112</v>
      </c>
      <c r="D22" s="5"/>
      <c r="E22" s="5"/>
      <c r="F22" s="8">
        <v>5600</v>
      </c>
      <c r="G22" s="8">
        <v>0</v>
      </c>
      <c r="H22" s="8">
        <f t="shared" si="2"/>
        <v>5600</v>
      </c>
      <c r="I22" s="8">
        <v>4101.96</v>
      </c>
      <c r="J22" s="8">
        <f t="shared" si="9"/>
        <v>2357.36</v>
      </c>
      <c r="K22" s="8">
        <v>1744.6</v>
      </c>
      <c r="L22" s="8">
        <f t="shared" si="8"/>
        <v>1498.04</v>
      </c>
    </row>
    <row r="23" spans="2:12" x14ac:dyDescent="0.25">
      <c r="B23" s="70" t="s">
        <v>159</v>
      </c>
      <c r="C23" s="5" t="s">
        <v>160</v>
      </c>
      <c r="D23" s="5"/>
      <c r="E23" s="5"/>
      <c r="F23" s="8">
        <v>0</v>
      </c>
      <c r="G23" s="8">
        <v>1978</v>
      </c>
      <c r="H23" s="8">
        <f t="shared" si="2"/>
        <v>1978</v>
      </c>
      <c r="I23" s="8">
        <v>1881.6</v>
      </c>
      <c r="J23" s="8">
        <f t="shared" si="9"/>
        <v>1881.6</v>
      </c>
      <c r="K23" s="8">
        <v>0</v>
      </c>
      <c r="L23" s="8">
        <f t="shared" ref="L23" si="10">H23-I23</f>
        <v>96.400000000000091</v>
      </c>
    </row>
    <row r="24" spans="2:12" x14ac:dyDescent="0.25">
      <c r="B24" s="70" t="s">
        <v>113</v>
      </c>
      <c r="C24" s="5" t="s">
        <v>114</v>
      </c>
      <c r="D24" s="5"/>
      <c r="E24" s="5"/>
      <c r="F24" s="8">
        <v>6746.9399999999987</v>
      </c>
      <c r="G24" s="8">
        <v>0</v>
      </c>
      <c r="H24" s="8">
        <f t="shared" si="2"/>
        <v>6746.9399999999987</v>
      </c>
      <c r="I24" s="8">
        <v>886.26</v>
      </c>
      <c r="J24" s="8">
        <f t="shared" si="9"/>
        <v>365.96000000000004</v>
      </c>
      <c r="K24" s="8">
        <v>520.29999999999995</v>
      </c>
      <c r="L24" s="8">
        <f t="shared" si="8"/>
        <v>5860.6799999999985</v>
      </c>
    </row>
    <row r="25" spans="2:12" x14ac:dyDescent="0.25">
      <c r="B25" s="69" t="s">
        <v>115</v>
      </c>
      <c r="C25" s="6" t="s">
        <v>164</v>
      </c>
      <c r="D25" s="5"/>
      <c r="E25" s="6"/>
      <c r="F25" s="8">
        <v>469524.17</v>
      </c>
      <c r="G25" s="8">
        <v>162831.06</v>
      </c>
      <c r="H25" s="8">
        <f t="shared" si="2"/>
        <v>632355.23</v>
      </c>
      <c r="I25" s="8">
        <v>43280.19</v>
      </c>
      <c r="J25" s="8">
        <f t="shared" si="9"/>
        <v>41631.870000000003</v>
      </c>
      <c r="K25" s="8">
        <v>1648.32</v>
      </c>
      <c r="L25" s="8">
        <f t="shared" si="8"/>
        <v>589075.04</v>
      </c>
    </row>
    <row r="26" spans="2:12" x14ac:dyDescent="0.25">
      <c r="B26" s="70" t="s">
        <v>116</v>
      </c>
      <c r="C26" s="5" t="s">
        <v>165</v>
      </c>
      <c r="D26" s="5"/>
      <c r="E26" s="5"/>
      <c r="F26" s="8">
        <v>23640.89</v>
      </c>
      <c r="G26" s="8">
        <v>18077.5</v>
      </c>
      <c r="H26" s="8">
        <f t="shared" si="2"/>
        <v>41718.39</v>
      </c>
      <c r="I26" s="8">
        <v>0</v>
      </c>
      <c r="J26" s="8">
        <f t="shared" si="7"/>
        <v>0</v>
      </c>
      <c r="K26" s="8">
        <v>0</v>
      </c>
      <c r="L26" s="8">
        <f t="shared" si="8"/>
        <v>41718.39</v>
      </c>
    </row>
    <row r="27" spans="2:12" x14ac:dyDescent="0.25">
      <c r="B27" s="70" t="s">
        <v>117</v>
      </c>
      <c r="C27" s="5" t="s">
        <v>118</v>
      </c>
      <c r="D27" s="5"/>
      <c r="E27" s="5"/>
      <c r="F27" s="8">
        <v>325</v>
      </c>
      <c r="G27" s="8">
        <v>0</v>
      </c>
      <c r="H27" s="8">
        <f t="shared" si="2"/>
        <v>325</v>
      </c>
      <c r="I27" s="8">
        <v>0</v>
      </c>
      <c r="J27" s="8">
        <f t="shared" si="7"/>
        <v>0</v>
      </c>
      <c r="K27" s="8">
        <v>0</v>
      </c>
      <c r="L27" s="8">
        <f t="shared" si="8"/>
        <v>325</v>
      </c>
    </row>
    <row r="28" spans="2:12" x14ac:dyDescent="0.25">
      <c r="B28" s="70" t="s">
        <v>119</v>
      </c>
      <c r="C28" s="5" t="s">
        <v>120</v>
      </c>
      <c r="D28" s="5"/>
      <c r="E28" s="5"/>
      <c r="F28" s="8">
        <v>2600</v>
      </c>
      <c r="G28" s="8">
        <v>0</v>
      </c>
      <c r="H28" s="8">
        <f t="shared" si="2"/>
        <v>2600</v>
      </c>
      <c r="I28" s="8">
        <v>0</v>
      </c>
      <c r="J28" s="8">
        <f t="shared" si="7"/>
        <v>0</v>
      </c>
      <c r="K28" s="8">
        <v>0</v>
      </c>
      <c r="L28" s="8">
        <f t="shared" si="8"/>
        <v>2600</v>
      </c>
    </row>
    <row r="29" spans="2:12" x14ac:dyDescent="0.25">
      <c r="B29" s="70" t="s">
        <v>121</v>
      </c>
      <c r="C29" s="5" t="s">
        <v>122</v>
      </c>
      <c r="D29" s="5"/>
      <c r="E29" s="5"/>
      <c r="F29" s="8">
        <v>350</v>
      </c>
      <c r="G29" s="8">
        <v>0</v>
      </c>
      <c r="H29" s="8">
        <f t="shared" si="2"/>
        <v>350</v>
      </c>
      <c r="I29" s="8">
        <v>11.35</v>
      </c>
      <c r="J29" s="8">
        <f t="shared" si="7"/>
        <v>0</v>
      </c>
      <c r="K29" s="8">
        <v>11.35</v>
      </c>
      <c r="L29" s="8">
        <f t="shared" si="8"/>
        <v>338.65</v>
      </c>
    </row>
    <row r="30" spans="2:12" x14ac:dyDescent="0.25">
      <c r="B30" s="70" t="s">
        <v>123</v>
      </c>
      <c r="C30" s="5" t="s">
        <v>124</v>
      </c>
      <c r="D30" s="5"/>
      <c r="E30" s="5"/>
      <c r="F30" s="8">
        <v>4100</v>
      </c>
      <c r="G30" s="8">
        <v>0</v>
      </c>
      <c r="H30" s="8">
        <f t="shared" si="2"/>
        <v>4100</v>
      </c>
      <c r="I30" s="8">
        <v>0</v>
      </c>
      <c r="J30" s="8">
        <f t="shared" si="7"/>
        <v>0</v>
      </c>
      <c r="K30" s="8">
        <v>0</v>
      </c>
      <c r="L30" s="8">
        <f t="shared" si="8"/>
        <v>4100</v>
      </c>
    </row>
    <row r="31" spans="2:12" x14ac:dyDescent="0.25">
      <c r="B31" s="69" t="s">
        <v>125</v>
      </c>
      <c r="C31" s="6" t="s">
        <v>166</v>
      </c>
      <c r="D31" s="6"/>
      <c r="E31" s="6"/>
      <c r="F31" s="8">
        <v>29500</v>
      </c>
      <c r="G31" s="8">
        <v>11200</v>
      </c>
      <c r="H31" s="8">
        <f t="shared" si="2"/>
        <v>40700</v>
      </c>
      <c r="I31" s="8">
        <v>0</v>
      </c>
      <c r="J31" s="8">
        <f t="shared" si="7"/>
        <v>0</v>
      </c>
      <c r="K31" s="8">
        <v>0</v>
      </c>
      <c r="L31" s="8">
        <f t="shared" si="8"/>
        <v>40700</v>
      </c>
    </row>
    <row r="32" spans="2:12" ht="14.25" customHeight="1" x14ac:dyDescent="0.25"/>
    <row r="33" spans="2:8" ht="16.5" customHeight="1" x14ac:dyDescent="0.25">
      <c r="B33" s="15"/>
    </row>
    <row r="34" spans="2:8" ht="15" customHeight="1" x14ac:dyDescent="0.25">
      <c r="B34" s="15"/>
      <c r="D34" s="15" t="s">
        <v>167</v>
      </c>
      <c r="G34" s="125"/>
      <c r="H34" s="15"/>
    </row>
    <row r="35" spans="2:8" ht="15" customHeight="1" x14ac:dyDescent="0.25">
      <c r="B35" s="15"/>
      <c r="C35" s="34"/>
      <c r="D35" s="15" t="s">
        <v>168</v>
      </c>
    </row>
    <row r="36" spans="2:8" x14ac:dyDescent="0.25">
      <c r="D36" s="15" t="s">
        <v>169</v>
      </c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"/>
  <sheetViews>
    <sheetView showGridLines="0" view="pageLayout" zoomScaleNormal="100" workbookViewId="0">
      <selection activeCell="A3" sqref="A3"/>
    </sheetView>
  </sheetViews>
  <sheetFormatPr defaultColWidth="11.42578125" defaultRowHeight="15" x14ac:dyDescent="0.25"/>
  <cols>
    <col min="1" max="1" width="19.85546875" customWidth="1"/>
    <col min="2" max="2" width="13.5703125" customWidth="1"/>
    <col min="3" max="3" width="1.28515625" customWidth="1"/>
    <col min="4" max="4" width="43.42578125" customWidth="1"/>
    <col min="5" max="5" width="3.28515625" customWidth="1"/>
    <col min="6" max="6" width="11.5703125" bestFit="1" customWidth="1"/>
    <col min="7" max="7" width="11.7109375" bestFit="1" customWidth="1"/>
    <col min="8" max="8" width="11.5703125" bestFit="1" customWidth="1"/>
    <col min="9" max="9" width="13.140625" customWidth="1"/>
    <col min="10" max="10" width="12" customWidth="1"/>
    <col min="11" max="11" width="11.42578125" customWidth="1"/>
    <col min="12" max="12" width="10.28515625" bestFit="1" customWidth="1"/>
  </cols>
  <sheetData>
    <row r="1" spans="1:12" ht="19.5" customHeight="1" x14ac:dyDescent="0.3">
      <c r="A1" s="106" t="s">
        <v>27</v>
      </c>
    </row>
    <row r="2" spans="1:12" ht="21" customHeight="1" thickBot="1" x14ac:dyDescent="0.3"/>
    <row r="3" spans="1:12" s="13" customFormat="1" ht="18" thickBot="1" x14ac:dyDescent="0.35">
      <c r="A3" s="35" t="s">
        <v>126</v>
      </c>
      <c r="B3" s="36"/>
      <c r="C3" s="36"/>
      <c r="D3" s="36"/>
      <c r="E3" s="36"/>
      <c r="F3" s="67">
        <f t="shared" ref="F3:L3" si="0">F7</f>
        <v>230</v>
      </c>
      <c r="G3" s="67">
        <f t="shared" si="0"/>
        <v>0</v>
      </c>
      <c r="H3" s="67">
        <f t="shared" si="0"/>
        <v>230</v>
      </c>
      <c r="I3" s="67">
        <f t="shared" si="0"/>
        <v>63.86</v>
      </c>
      <c r="J3" s="67">
        <f t="shared" si="0"/>
        <v>0</v>
      </c>
      <c r="K3" s="67">
        <f t="shared" si="0"/>
        <v>63.86</v>
      </c>
      <c r="L3" s="67">
        <f t="shared" si="0"/>
        <v>166.14</v>
      </c>
    </row>
    <row r="4" spans="1:12" ht="9" customHeight="1" thickBot="1" x14ac:dyDescent="0.3"/>
    <row r="5" spans="1:12" s="38" customFormat="1" ht="49.5" customHeight="1" thickBot="1" x14ac:dyDescent="0.3">
      <c r="A5" s="68" t="s">
        <v>62</v>
      </c>
      <c r="B5" s="50" t="s">
        <v>63</v>
      </c>
      <c r="C5" s="71"/>
      <c r="D5" s="72" t="s">
        <v>30</v>
      </c>
      <c r="E5" s="73"/>
      <c r="F5" s="60" t="s">
        <v>31</v>
      </c>
      <c r="G5" s="87" t="s">
        <v>4</v>
      </c>
      <c r="H5" s="78" t="s">
        <v>5</v>
      </c>
      <c r="I5" s="96" t="s">
        <v>179</v>
      </c>
      <c r="J5" s="78" t="s">
        <v>17</v>
      </c>
      <c r="K5" s="97" t="s">
        <v>64</v>
      </c>
      <c r="L5" s="98" t="s">
        <v>9</v>
      </c>
    </row>
    <row r="7" spans="1:12" ht="15.75" thickBot="1" x14ac:dyDescent="0.3">
      <c r="A7" s="51" t="s">
        <v>65</v>
      </c>
      <c r="B7" s="39">
        <v>3</v>
      </c>
      <c r="C7" s="40" t="s">
        <v>21</v>
      </c>
      <c r="D7" s="41"/>
      <c r="E7" s="52"/>
      <c r="F7" s="42">
        <f t="shared" ref="F7:I7" si="1">SUM(F8:F11)</f>
        <v>230</v>
      </c>
      <c r="G7" s="42">
        <f t="shared" si="1"/>
        <v>0</v>
      </c>
      <c r="H7" s="42">
        <f t="shared" si="1"/>
        <v>230</v>
      </c>
      <c r="I7" s="42">
        <f t="shared" si="1"/>
        <v>63.86</v>
      </c>
      <c r="J7" s="42">
        <f t="shared" ref="J7" si="2">SUM(J8:J11)</f>
        <v>0</v>
      </c>
      <c r="K7" s="42">
        <f t="shared" ref="K7" si="3">SUM(K8:K11)</f>
        <v>63.86</v>
      </c>
      <c r="L7" s="42">
        <f t="shared" ref="L7" si="4">SUM(L8:L11)</f>
        <v>166.14</v>
      </c>
    </row>
    <row r="8" spans="1:12" ht="15.75" thickTop="1" x14ac:dyDescent="0.25">
      <c r="A8" s="15" t="s">
        <v>66</v>
      </c>
      <c r="B8" s="70" t="s">
        <v>127</v>
      </c>
      <c r="C8" s="5" t="s">
        <v>128</v>
      </c>
      <c r="D8" s="5"/>
      <c r="E8" s="5"/>
      <c r="F8" s="14">
        <v>0</v>
      </c>
      <c r="G8" s="14">
        <v>0</v>
      </c>
      <c r="H8" s="14">
        <f>F8+G8</f>
        <v>0</v>
      </c>
      <c r="I8" s="8">
        <v>0</v>
      </c>
      <c r="J8" s="8">
        <f>I8-K8</f>
        <v>0</v>
      </c>
      <c r="K8" s="8">
        <v>0</v>
      </c>
      <c r="L8" s="8">
        <f>H8-I8</f>
        <v>0</v>
      </c>
    </row>
    <row r="9" spans="1:12" x14ac:dyDescent="0.25">
      <c r="A9" s="15" t="s">
        <v>69</v>
      </c>
      <c r="B9" s="70">
        <v>35900</v>
      </c>
      <c r="C9" s="5" t="s">
        <v>129</v>
      </c>
      <c r="D9" s="5"/>
      <c r="E9" s="5"/>
      <c r="F9" s="14">
        <v>230</v>
      </c>
      <c r="G9" s="14">
        <v>0</v>
      </c>
      <c r="H9" s="14">
        <f>F9+G9</f>
        <v>230</v>
      </c>
      <c r="I9" s="8">
        <v>63.86</v>
      </c>
      <c r="J9" s="8">
        <f>I9-K9</f>
        <v>0</v>
      </c>
      <c r="K9" s="8">
        <v>63.86</v>
      </c>
      <c r="L9" s="8">
        <f>H9-I9</f>
        <v>166.14</v>
      </c>
    </row>
    <row r="10" spans="1:12" x14ac:dyDescent="0.25">
      <c r="A10" s="15" t="s">
        <v>72</v>
      </c>
      <c r="B10" s="89"/>
      <c r="C10" s="90"/>
      <c r="D10" s="90"/>
      <c r="E10" s="90"/>
      <c r="F10" s="91"/>
      <c r="G10" s="91"/>
      <c r="H10" s="91"/>
    </row>
    <row r="12" spans="1:12" ht="6" customHeight="1" thickBot="1" x14ac:dyDescent="0.3"/>
    <row r="13" spans="1:12" ht="18" thickBot="1" x14ac:dyDescent="0.35">
      <c r="A13" s="35" t="s">
        <v>130</v>
      </c>
      <c r="B13" s="36"/>
      <c r="C13" s="36"/>
      <c r="D13" s="36"/>
      <c r="E13" s="93"/>
      <c r="F13" s="67">
        <f t="shared" ref="F13:L13" si="5">F17</f>
        <v>0</v>
      </c>
      <c r="G13" s="67">
        <f t="shared" si="5"/>
        <v>0</v>
      </c>
      <c r="H13" s="67">
        <f t="shared" si="5"/>
        <v>0</v>
      </c>
      <c r="I13" s="67">
        <f t="shared" si="5"/>
        <v>0</v>
      </c>
      <c r="J13" s="67">
        <f t="shared" si="5"/>
        <v>0</v>
      </c>
      <c r="K13" s="67">
        <f t="shared" si="5"/>
        <v>0</v>
      </c>
      <c r="L13" s="67">
        <f t="shared" si="5"/>
        <v>0</v>
      </c>
    </row>
    <row r="14" spans="1:12" ht="15" customHeight="1" thickBot="1" x14ac:dyDescent="0.3"/>
    <row r="15" spans="1:12" ht="45.75" thickBot="1" x14ac:dyDescent="0.3">
      <c r="A15" s="68" t="s">
        <v>62</v>
      </c>
      <c r="B15" s="50" t="s">
        <v>63</v>
      </c>
      <c r="C15" s="71"/>
      <c r="D15" s="72" t="s">
        <v>30</v>
      </c>
      <c r="E15" s="92"/>
      <c r="F15" s="60" t="s">
        <v>31</v>
      </c>
      <c r="G15" s="87" t="s">
        <v>4</v>
      </c>
      <c r="H15" s="78" t="s">
        <v>5</v>
      </c>
      <c r="I15" s="96" t="s">
        <v>179</v>
      </c>
      <c r="J15" s="78" t="s">
        <v>17</v>
      </c>
      <c r="K15" s="97" t="s">
        <v>64</v>
      </c>
      <c r="L15" s="98" t="s">
        <v>9</v>
      </c>
    </row>
    <row r="17" spans="1:13" ht="15.75" thickBot="1" x14ac:dyDescent="0.3">
      <c r="A17" s="51" t="s">
        <v>65</v>
      </c>
      <c r="B17" s="39">
        <v>4</v>
      </c>
      <c r="C17" s="40" t="s">
        <v>22</v>
      </c>
      <c r="D17" s="41"/>
      <c r="E17" s="42"/>
      <c r="F17" s="42">
        <f>SUM(F18)</f>
        <v>0</v>
      </c>
      <c r="G17" s="42">
        <f t="shared" ref="G17:L17" si="6">SUM(G18)</f>
        <v>0</v>
      </c>
      <c r="H17" s="42">
        <f t="shared" si="6"/>
        <v>0</v>
      </c>
      <c r="I17" s="42">
        <f t="shared" si="6"/>
        <v>0</v>
      </c>
      <c r="J17" s="42">
        <f t="shared" si="6"/>
        <v>0</v>
      </c>
      <c r="K17" s="42">
        <f t="shared" si="6"/>
        <v>0</v>
      </c>
      <c r="L17" s="42">
        <f t="shared" si="6"/>
        <v>0</v>
      </c>
    </row>
    <row r="18" spans="1:13" ht="15.75" thickTop="1" x14ac:dyDescent="0.25">
      <c r="A18" s="15" t="s">
        <v>66</v>
      </c>
      <c r="B18" s="70" t="s">
        <v>131</v>
      </c>
      <c r="C18" s="5" t="s">
        <v>132</v>
      </c>
      <c r="D18" s="5"/>
      <c r="E18" s="14"/>
      <c r="F18" s="14">
        <v>0</v>
      </c>
      <c r="G18" s="8">
        <v>0</v>
      </c>
      <c r="H18" s="8">
        <f>F18+G18</f>
        <v>0</v>
      </c>
      <c r="I18" s="8">
        <v>0</v>
      </c>
      <c r="J18" s="8">
        <f>I18-K18</f>
        <v>0</v>
      </c>
      <c r="K18" s="8">
        <v>0</v>
      </c>
      <c r="L18" s="8">
        <f>H18-I18</f>
        <v>0</v>
      </c>
    </row>
    <row r="19" spans="1:13" x14ac:dyDescent="0.25">
      <c r="A19" s="15" t="s">
        <v>69</v>
      </c>
      <c r="B19" s="88"/>
      <c r="E19" s="17"/>
      <c r="F19" s="83"/>
      <c r="G19" s="83"/>
    </row>
    <row r="20" spans="1:13" x14ac:dyDescent="0.25">
      <c r="A20" s="15" t="s">
        <v>72</v>
      </c>
      <c r="B20" s="88"/>
      <c r="E20" s="17"/>
      <c r="F20" s="83"/>
      <c r="G20" s="83"/>
    </row>
    <row r="21" spans="1:13" ht="5.25" customHeight="1" x14ac:dyDescent="0.25"/>
    <row r="22" spans="1:13" ht="9.75" customHeight="1" thickBot="1" x14ac:dyDescent="0.3"/>
    <row r="23" spans="1:13" ht="18" thickBot="1" x14ac:dyDescent="0.35">
      <c r="A23" s="35" t="s">
        <v>133</v>
      </c>
      <c r="B23" s="36"/>
      <c r="C23" s="36"/>
      <c r="D23" s="36"/>
      <c r="E23" s="36"/>
      <c r="F23" s="67">
        <f t="shared" ref="F23:L23" si="7">F27</f>
        <v>19800</v>
      </c>
      <c r="G23" s="67">
        <f t="shared" si="7"/>
        <v>0</v>
      </c>
      <c r="H23" s="67">
        <f t="shared" si="7"/>
        <v>19800</v>
      </c>
      <c r="I23" s="67">
        <f t="shared" si="7"/>
        <v>14162.74</v>
      </c>
      <c r="J23" s="67">
        <f t="shared" si="7"/>
        <v>6740.16</v>
      </c>
      <c r="K23" s="67">
        <f t="shared" si="7"/>
        <v>7422.58</v>
      </c>
      <c r="L23" s="67">
        <f t="shared" si="7"/>
        <v>5637.26</v>
      </c>
    </row>
    <row r="24" spans="1:13" ht="16.5" customHeight="1" thickBot="1" x14ac:dyDescent="0.3"/>
    <row r="25" spans="1:13" ht="45.75" thickBot="1" x14ac:dyDescent="0.3">
      <c r="A25" s="68" t="s">
        <v>62</v>
      </c>
      <c r="B25" s="50" t="s">
        <v>63</v>
      </c>
      <c r="C25" s="71"/>
      <c r="D25" s="72" t="s">
        <v>30</v>
      </c>
      <c r="E25" s="73"/>
      <c r="F25" s="60" t="s">
        <v>31</v>
      </c>
      <c r="G25" s="87" t="s">
        <v>4</v>
      </c>
      <c r="H25" s="78" t="s">
        <v>5</v>
      </c>
      <c r="I25" s="96" t="s">
        <v>16</v>
      </c>
      <c r="J25" s="78" t="s">
        <v>17</v>
      </c>
      <c r="K25" s="97" t="s">
        <v>64</v>
      </c>
      <c r="L25" s="98" t="s">
        <v>9</v>
      </c>
    </row>
    <row r="27" spans="1:13" ht="15.75" thickBot="1" x14ac:dyDescent="0.3">
      <c r="A27" s="51" t="s">
        <v>65</v>
      </c>
      <c r="B27" s="39">
        <v>6</v>
      </c>
      <c r="C27" s="40" t="s">
        <v>23</v>
      </c>
      <c r="D27" s="41"/>
      <c r="E27" s="52"/>
      <c r="F27" s="42">
        <f>SUM(F28:F32)</f>
        <v>19800</v>
      </c>
      <c r="G27" s="42">
        <f t="shared" ref="G27:L27" si="8">SUM(G28:G32)</f>
        <v>0</v>
      </c>
      <c r="H27" s="42">
        <f t="shared" si="8"/>
        <v>19800</v>
      </c>
      <c r="I27" s="42">
        <f t="shared" si="8"/>
        <v>14162.74</v>
      </c>
      <c r="J27" s="42">
        <f t="shared" si="8"/>
        <v>6740.16</v>
      </c>
      <c r="K27" s="42">
        <f t="shared" si="8"/>
        <v>7422.58</v>
      </c>
      <c r="L27" s="42">
        <f t="shared" si="8"/>
        <v>5637.26</v>
      </c>
    </row>
    <row r="28" spans="1:13" ht="15.75" thickTop="1" x14ac:dyDescent="0.25">
      <c r="A28" s="15" t="s">
        <v>66</v>
      </c>
      <c r="B28" s="70" t="s">
        <v>148</v>
      </c>
      <c r="C28" s="5" t="s">
        <v>149</v>
      </c>
      <c r="D28" s="5"/>
      <c r="E28" s="5"/>
      <c r="F28" s="14">
        <v>300</v>
      </c>
      <c r="G28" s="14">
        <v>0</v>
      </c>
      <c r="H28" s="14">
        <f>F28+G28</f>
        <v>300</v>
      </c>
      <c r="I28" s="8">
        <v>0</v>
      </c>
      <c r="J28" s="8">
        <f>I28-K28</f>
        <v>0</v>
      </c>
      <c r="K28" s="8">
        <v>0</v>
      </c>
      <c r="L28" s="8">
        <f>H28-I28</f>
        <v>300</v>
      </c>
    </row>
    <row r="29" spans="1:13" x14ac:dyDescent="0.25">
      <c r="A29" s="15" t="s">
        <v>69</v>
      </c>
      <c r="B29" s="70" t="s">
        <v>134</v>
      </c>
      <c r="C29" s="5" t="s">
        <v>135</v>
      </c>
      <c r="D29" s="5"/>
      <c r="E29" s="5"/>
      <c r="F29" s="14">
        <v>1000</v>
      </c>
      <c r="G29" s="14">
        <v>0</v>
      </c>
      <c r="H29" s="14">
        <f>F29+G29</f>
        <v>1000</v>
      </c>
      <c r="I29" s="8">
        <v>6740.16</v>
      </c>
      <c r="J29" s="8">
        <f>I29-K29</f>
        <v>6740.16</v>
      </c>
      <c r="K29" s="8">
        <v>0</v>
      </c>
      <c r="L29" s="8">
        <f>H29-I29</f>
        <v>-5740.16</v>
      </c>
    </row>
    <row r="30" spans="1:13" x14ac:dyDescent="0.25">
      <c r="A30" s="15" t="s">
        <v>72</v>
      </c>
      <c r="B30" s="70" t="s">
        <v>136</v>
      </c>
      <c r="C30" s="5" t="s">
        <v>137</v>
      </c>
      <c r="D30" s="5"/>
      <c r="E30" s="5"/>
      <c r="F30" s="14">
        <v>15000</v>
      </c>
      <c r="G30" s="109">
        <v>0</v>
      </c>
      <c r="H30" s="14">
        <f>F30+G30</f>
        <v>15000</v>
      </c>
      <c r="I30" s="8">
        <v>7422.58</v>
      </c>
      <c r="J30" s="8">
        <f>I30-K30</f>
        <v>0</v>
      </c>
      <c r="K30" s="8">
        <v>7422.58</v>
      </c>
      <c r="L30" s="8">
        <f>H30-I30</f>
        <v>7577.42</v>
      </c>
      <c r="M30" s="128"/>
    </row>
    <row r="31" spans="1:13" x14ac:dyDescent="0.25">
      <c r="B31" s="69" t="s">
        <v>138</v>
      </c>
      <c r="C31" s="6" t="s">
        <v>139</v>
      </c>
      <c r="D31" s="5"/>
      <c r="E31" s="6"/>
      <c r="F31" s="14">
        <v>1500</v>
      </c>
      <c r="G31" s="14">
        <v>0</v>
      </c>
      <c r="H31" s="14">
        <f>F31+G31</f>
        <v>1500</v>
      </c>
      <c r="I31" s="8">
        <v>0</v>
      </c>
      <c r="J31" s="8">
        <f>I31-K31</f>
        <v>0</v>
      </c>
      <c r="K31" s="8">
        <v>0</v>
      </c>
      <c r="L31" s="8">
        <f>H31-I31</f>
        <v>1500</v>
      </c>
    </row>
    <row r="32" spans="1:13" x14ac:dyDescent="0.25">
      <c r="B32" s="70" t="s">
        <v>140</v>
      </c>
      <c r="C32" s="5" t="s">
        <v>141</v>
      </c>
      <c r="D32" s="5"/>
      <c r="E32" s="5"/>
      <c r="F32" s="14">
        <v>2000</v>
      </c>
      <c r="G32" s="14">
        <v>0</v>
      </c>
      <c r="H32" s="14">
        <f>F32+G32</f>
        <v>2000</v>
      </c>
      <c r="I32" s="8">
        <v>0</v>
      </c>
      <c r="J32" s="8">
        <f>I32-K32</f>
        <v>0</v>
      </c>
      <c r="K32" s="8">
        <v>0</v>
      </c>
      <c r="L32" s="8">
        <f>H32-I32</f>
        <v>2000</v>
      </c>
    </row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2"/>
  <sheetViews>
    <sheetView showGridLines="0" view="pageLayout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33.42578125" customWidth="1"/>
    <col min="4" max="4" width="17.5703125" customWidth="1"/>
    <col min="5" max="5" width="12.7109375" bestFit="1" customWidth="1"/>
    <col min="6" max="6" width="16.140625" customWidth="1"/>
    <col min="7" max="9" width="16.7109375" customWidth="1"/>
    <col min="10" max="10" width="15.7109375" customWidth="1"/>
  </cols>
  <sheetData>
    <row r="1" spans="2:10" ht="15.75" thickBot="1" x14ac:dyDescent="0.3"/>
    <row r="2" spans="2:10" ht="19.5" thickBot="1" x14ac:dyDescent="0.35">
      <c r="B2" s="18" t="s">
        <v>189</v>
      </c>
      <c r="C2" s="7"/>
      <c r="D2" s="7"/>
      <c r="E2" s="7"/>
      <c r="F2" s="7"/>
      <c r="G2" s="100"/>
    </row>
    <row r="4" spans="2:10" ht="18.75" x14ac:dyDescent="0.3">
      <c r="B4" s="19" t="s">
        <v>0</v>
      </c>
    </row>
    <row r="5" spans="2:10" ht="15.75" thickBot="1" x14ac:dyDescent="0.3"/>
    <row r="6" spans="2:10" s="21" customFormat="1" ht="30.75" thickBot="1" x14ac:dyDescent="0.3">
      <c r="B6" s="20" t="s">
        <v>1</v>
      </c>
      <c r="C6" s="79" t="s">
        <v>2</v>
      </c>
      <c r="D6" s="78" t="s">
        <v>3</v>
      </c>
      <c r="E6" s="78" t="s">
        <v>4</v>
      </c>
      <c r="F6" s="78" t="s">
        <v>5</v>
      </c>
      <c r="G6" s="96" t="s">
        <v>180</v>
      </c>
      <c r="H6" s="78" t="s">
        <v>7</v>
      </c>
      <c r="I6" s="97" t="s">
        <v>8</v>
      </c>
      <c r="J6" s="98" t="s">
        <v>9</v>
      </c>
    </row>
    <row r="7" spans="2:10" x14ac:dyDescent="0.25">
      <c r="B7" s="22"/>
      <c r="C7" s="23"/>
      <c r="D7" s="24"/>
      <c r="E7" s="24"/>
      <c r="F7" s="24"/>
      <c r="G7" s="54"/>
      <c r="I7" s="99"/>
      <c r="J7" s="99"/>
    </row>
    <row r="8" spans="2:10" x14ac:dyDescent="0.25">
      <c r="B8" s="25">
        <v>3</v>
      </c>
      <c r="C8" s="26" t="s">
        <v>10</v>
      </c>
      <c r="D8" s="77">
        <f>' Cap 3-4. OHB'!F3</f>
        <v>138808.72</v>
      </c>
      <c r="E8" s="77">
        <f>' Cap 3-4. OHB'!G3</f>
        <v>0</v>
      </c>
      <c r="F8" s="77">
        <f>' Cap 3-4. OHB'!H3</f>
        <v>138808.72</v>
      </c>
      <c r="G8" s="77">
        <f>' Cap 3-4. OHB'!I3</f>
        <v>56428.08</v>
      </c>
      <c r="H8" s="77">
        <f>' Cap 3-4. OHB'!J3</f>
        <v>56428.08</v>
      </c>
      <c r="I8" s="77">
        <f>' Cap 3-4. OHB'!K3</f>
        <v>0</v>
      </c>
      <c r="J8" s="77">
        <f>' Cap 3-4. OHB'!L3</f>
        <v>-82380.640000000014</v>
      </c>
    </row>
    <row r="9" spans="2:10" x14ac:dyDescent="0.25">
      <c r="B9" s="25">
        <v>4</v>
      </c>
      <c r="C9" s="26" t="s">
        <v>11</v>
      </c>
      <c r="D9" s="77">
        <f>' Cap 3-4. OHB'!F17</f>
        <v>341426.16000000003</v>
      </c>
      <c r="E9" s="77">
        <f>' Cap 3-4. OHB'!G17</f>
        <v>0</v>
      </c>
      <c r="F9" s="77">
        <f>' Cap 3-4. OHB'!H17</f>
        <v>341426.16000000003</v>
      </c>
      <c r="G9" s="77">
        <f>' Cap 3-4. OHB'!I17</f>
        <v>18857.62</v>
      </c>
      <c r="H9" s="77">
        <f>' Cap 3-4. OHB'!J17</f>
        <v>0</v>
      </c>
      <c r="I9" s="77">
        <f>' Cap 3-4. OHB'!K17</f>
        <v>18857.62</v>
      </c>
      <c r="J9" s="77">
        <f>' Cap 3-4. OHB'!L17</f>
        <v>-322568.53999999998</v>
      </c>
    </row>
    <row r="10" spans="2:10" x14ac:dyDescent="0.25">
      <c r="B10" s="25">
        <v>5</v>
      </c>
      <c r="C10" s="26" t="s">
        <v>12</v>
      </c>
      <c r="D10" s="27">
        <f>'Cap 5-8.OHB'!F3</f>
        <v>0</v>
      </c>
      <c r="E10" s="77">
        <f>'Cap 5-8.OHB'!G3</f>
        <v>0</v>
      </c>
      <c r="F10" s="27">
        <f>'Cap 5-8.OHB'!H3</f>
        <v>0</v>
      </c>
      <c r="G10" s="27">
        <f>'Cap 5-8.OHB'!I3</f>
        <v>0</v>
      </c>
      <c r="H10" s="27">
        <f>'Cap 5-8.OHB'!J3</f>
        <v>0</v>
      </c>
      <c r="I10" s="27">
        <f>'Cap 5-8.OHB'!K3</f>
        <v>0</v>
      </c>
      <c r="J10" s="27">
        <f>'Cap 5-8.OHB'!L3</f>
        <v>0</v>
      </c>
    </row>
    <row r="11" spans="2:10" x14ac:dyDescent="0.25">
      <c r="B11" s="25">
        <v>8</v>
      </c>
      <c r="C11" s="26" t="s">
        <v>13</v>
      </c>
      <c r="D11" s="27">
        <f>'Cap 5-8.OHB'!F13</f>
        <v>0</v>
      </c>
      <c r="E11" s="77">
        <f>'Cap 5-8.OHB'!G13</f>
        <v>12495.789999999999</v>
      </c>
      <c r="F11" s="27">
        <f>'Cap 5-8.OHB'!H13</f>
        <v>12495.789999999999</v>
      </c>
      <c r="G11" s="27">
        <f>'Cap 5-8.OHB'!I13</f>
        <v>0</v>
      </c>
      <c r="H11" s="27">
        <f>'Cap 5-8.OHB'!J13</f>
        <v>0</v>
      </c>
      <c r="I11" s="27">
        <f>'Cap 5-8.OHB'!K13</f>
        <v>0</v>
      </c>
      <c r="J11" s="27">
        <f>'Cap 5-8.OHB'!L13</f>
        <v>-12495.789999999999</v>
      </c>
    </row>
    <row r="12" spans="2:10" x14ac:dyDescent="0.25">
      <c r="C12" s="1"/>
    </row>
    <row r="13" spans="2:10" s="31" customFormat="1" ht="18.75" x14ac:dyDescent="0.3">
      <c r="B13" s="28" t="s">
        <v>14</v>
      </c>
      <c r="C13" s="29"/>
      <c r="D13" s="30">
        <f t="shared" ref="D13:G13" si="0">SUM(D8:D12)</f>
        <v>480234.88</v>
      </c>
      <c r="E13" s="30">
        <f t="shared" si="0"/>
        <v>12495.789999999999</v>
      </c>
      <c r="F13" s="30">
        <f t="shared" si="0"/>
        <v>492730.67</v>
      </c>
      <c r="G13" s="30">
        <f t="shared" si="0"/>
        <v>75285.7</v>
      </c>
      <c r="H13" s="30">
        <f t="shared" ref="H13" si="1">SUM(H8:H12)</f>
        <v>56428.08</v>
      </c>
      <c r="I13" s="30">
        <f t="shared" ref="I13" si="2">SUM(I8:I12)</f>
        <v>18857.62</v>
      </c>
      <c r="J13" s="30">
        <f t="shared" ref="J13" si="3">SUM(J8:J12)</f>
        <v>-417444.97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142</v>
      </c>
    </row>
    <row r="17" spans="2:10" ht="15.75" thickBot="1" x14ac:dyDescent="0.3"/>
    <row r="18" spans="2:10" s="21" customFormat="1" ht="45.75" thickBot="1" x14ac:dyDescent="0.3">
      <c r="B18" s="20" t="s">
        <v>1</v>
      </c>
      <c r="C18" s="79" t="s">
        <v>2</v>
      </c>
      <c r="D18" s="78" t="s">
        <v>3</v>
      </c>
      <c r="E18" s="78" t="s">
        <v>4</v>
      </c>
      <c r="F18" s="78" t="s">
        <v>5</v>
      </c>
      <c r="G18" s="96" t="s">
        <v>179</v>
      </c>
      <c r="H18" s="78" t="s">
        <v>17</v>
      </c>
      <c r="I18" s="97" t="s">
        <v>64</v>
      </c>
      <c r="J18" s="98" t="s">
        <v>9</v>
      </c>
    </row>
    <row r="19" spans="2:10" x14ac:dyDescent="0.25">
      <c r="B19" s="22"/>
      <c r="C19" s="23"/>
      <c r="D19" s="33"/>
      <c r="E19" s="33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19</v>
      </c>
      <c r="D20" s="80">
        <f>'Cap 1.OHB'!F3</f>
        <v>321435.77</v>
      </c>
      <c r="E20" s="80">
        <f>'Cap 1.OHB'!G3</f>
        <v>0</v>
      </c>
      <c r="F20" s="80">
        <f>'Cap 1.OHB'!H3</f>
        <v>321435.77</v>
      </c>
      <c r="G20" s="80">
        <f>'Cap 1.OHB'!I3</f>
        <v>62488.9</v>
      </c>
      <c r="H20" s="80">
        <f>'Cap 1.OHB'!J3</f>
        <v>0</v>
      </c>
      <c r="I20" s="80">
        <f>'Cap 1.OHB'!K3</f>
        <v>62488.9</v>
      </c>
      <c r="J20" s="80">
        <f>'Cap 1.OHB'!L3</f>
        <v>258946.87</v>
      </c>
    </row>
    <row r="21" spans="2:10" x14ac:dyDescent="0.25">
      <c r="B21" s="25">
        <v>2</v>
      </c>
      <c r="C21" s="26" t="s">
        <v>20</v>
      </c>
      <c r="D21" s="80">
        <f>'Cap 2.OHB'!F3</f>
        <v>155349.10999999999</v>
      </c>
      <c r="E21" s="80">
        <f>'Cap 2.OHB'!G3</f>
        <v>10656.82</v>
      </c>
      <c r="F21" s="80">
        <f>'Cap 2.OHB'!H3</f>
        <v>166005.93</v>
      </c>
      <c r="G21" s="80">
        <f>'Cap 2.OHB'!I3</f>
        <v>10508.47</v>
      </c>
      <c r="H21" s="80">
        <f>'Cap 2.OHB'!J3</f>
        <v>8420.9599999999991</v>
      </c>
      <c r="I21" s="80">
        <f>'Cap 2.OHB'!K3</f>
        <v>2087.5100000000002</v>
      </c>
      <c r="J21" s="80">
        <f>'Cap 2.OHB'!L3</f>
        <v>155497.46000000002</v>
      </c>
    </row>
    <row r="22" spans="2:10" x14ac:dyDescent="0.25">
      <c r="B22" s="25">
        <v>3</v>
      </c>
      <c r="C22" s="26" t="s">
        <v>21</v>
      </c>
      <c r="D22" s="80">
        <f>'Cap 3-4-6 OHB'!F3</f>
        <v>100</v>
      </c>
      <c r="E22" s="80">
        <f>'Cap 3-4-6 OHB'!G3</f>
        <v>0</v>
      </c>
      <c r="F22" s="80">
        <f>'Cap 3-4-6 OHB'!H3</f>
        <v>100</v>
      </c>
      <c r="G22" s="80">
        <f>'Cap 3-4-6 OHB'!I3</f>
        <v>6.4</v>
      </c>
      <c r="H22" s="80">
        <f>'Cap 3-4-6 OHB'!J3</f>
        <v>0</v>
      </c>
      <c r="I22" s="80">
        <f>'Cap 3-4-6 OHB'!K3</f>
        <v>6.4</v>
      </c>
      <c r="J22" s="80">
        <f>'Cap 3-4-6 OHB'!L3</f>
        <v>93.6</v>
      </c>
    </row>
    <row r="23" spans="2:10" x14ac:dyDescent="0.25">
      <c r="B23" s="25">
        <v>4</v>
      </c>
      <c r="C23" s="26" t="s">
        <v>22</v>
      </c>
      <c r="D23" s="80">
        <f>'Cap 3-4-6 OHB'!F12</f>
        <v>0</v>
      </c>
      <c r="E23" s="80">
        <f>'Cap 3-4-6 OHB'!G12</f>
        <v>0</v>
      </c>
      <c r="F23" s="80">
        <f>'Cap 3-4-6 OHB'!H12</f>
        <v>0</v>
      </c>
      <c r="G23" s="80">
        <f>'Cap 3-4-6 OHB'!I12</f>
        <v>0</v>
      </c>
      <c r="H23" s="80">
        <f>'Cap 3-4-6 OHB'!J12</f>
        <v>0</v>
      </c>
      <c r="I23" s="80">
        <f>'Cap 3-4-6 OHB'!K12</f>
        <v>0</v>
      </c>
      <c r="J23" s="80">
        <f>'Cap 3-4-6 OHB'!L12</f>
        <v>0</v>
      </c>
    </row>
    <row r="24" spans="2:10" x14ac:dyDescent="0.25">
      <c r="B24" s="25">
        <v>6</v>
      </c>
      <c r="C24" s="26" t="s">
        <v>23</v>
      </c>
      <c r="D24" s="80">
        <f>'Cap 3-4-6 OHB'!F21</f>
        <v>3350</v>
      </c>
      <c r="E24" s="80">
        <f>'Cap 3-4-6 OHB'!G21</f>
        <v>1838.97</v>
      </c>
      <c r="F24" s="80">
        <f>'Cap 3-4-6 OHB'!H21</f>
        <v>5188.97</v>
      </c>
      <c r="G24" s="80">
        <f>'Cap 3-4-6 OHB'!I21</f>
        <v>2196.52</v>
      </c>
      <c r="H24" s="80">
        <f>'Cap 3-4-6 OHB'!J21</f>
        <v>2196.52</v>
      </c>
      <c r="I24" s="80">
        <f>'Cap 3-4-6 OHB'!K21</f>
        <v>0</v>
      </c>
      <c r="J24" s="80">
        <f>'Cap 3-4-6 OHB'!L21</f>
        <v>2992.4500000000003</v>
      </c>
    </row>
    <row r="26" spans="2:10" s="31" customFormat="1" ht="18.75" x14ac:dyDescent="0.3">
      <c r="B26" s="28" t="s">
        <v>24</v>
      </c>
      <c r="C26" s="29"/>
      <c r="D26" s="30">
        <f t="shared" ref="D26:J26" si="4">SUM(D20:D25)</f>
        <v>480234.88</v>
      </c>
      <c r="E26" s="30">
        <f t="shared" si="4"/>
        <v>12495.789999999999</v>
      </c>
      <c r="F26" s="30">
        <f t="shared" si="4"/>
        <v>492730.67</v>
      </c>
      <c r="G26" s="30">
        <f t="shared" si="4"/>
        <v>75200.289999999994</v>
      </c>
      <c r="H26" s="30">
        <f t="shared" si="4"/>
        <v>10617.48</v>
      </c>
      <c r="I26" s="30">
        <f t="shared" si="4"/>
        <v>64582.810000000005</v>
      </c>
      <c r="J26" s="30">
        <f t="shared" si="4"/>
        <v>417530.38</v>
      </c>
    </row>
    <row r="28" spans="2:10" x14ac:dyDescent="0.25">
      <c r="C28" s="23" t="s">
        <v>25</v>
      </c>
      <c r="D28" s="17">
        <f t="shared" ref="D28:I28" si="5">D13-D26</f>
        <v>0</v>
      </c>
      <c r="E28" s="17">
        <f t="shared" si="5"/>
        <v>0</v>
      </c>
      <c r="F28" s="17">
        <f t="shared" si="5"/>
        <v>0</v>
      </c>
      <c r="G28" s="17">
        <f t="shared" si="5"/>
        <v>85.410000000003492</v>
      </c>
      <c r="H28" s="17">
        <f t="shared" si="5"/>
        <v>45810.600000000006</v>
      </c>
      <c r="I28" s="17">
        <f t="shared" si="5"/>
        <v>-45725.19</v>
      </c>
      <c r="J28" s="17">
        <f>J13+J26</f>
        <v>85.410000000032596</v>
      </c>
    </row>
    <row r="29" spans="2:10" x14ac:dyDescent="0.25">
      <c r="D29" s="17"/>
    </row>
    <row r="30" spans="2:10" x14ac:dyDescent="0.25">
      <c r="D30" s="17"/>
    </row>
    <row r="31" spans="2:10" x14ac:dyDescent="0.25">
      <c r="B31" s="34"/>
    </row>
    <row r="32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83" orientation="landscape" r:id="rId1"/>
  <headerFooter>
    <oddFooter>&amp;CSeguiment pressupostari 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748E79-4ABA-4A84-B604-DF19C064C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B9FE6-E995-4C87-A68F-AE5555B59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A81E5B-096D-40CA-B974-72A10743B7A1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20</vt:i4>
      </vt:variant>
      <vt:variant>
        <vt:lpstr>Intervals amb nom</vt:lpstr>
      </vt:variant>
      <vt:variant>
        <vt:i4>8</vt:i4>
      </vt:variant>
    </vt:vector>
  </HeadingPairs>
  <TitlesOfParts>
    <vt:vector size="28" baseType="lpstr">
      <vt:lpstr>Resum General</vt:lpstr>
      <vt:lpstr>Resum IERMB</vt:lpstr>
      <vt:lpstr>Cap. 3 Ing. vendes</vt:lpstr>
      <vt:lpstr>Cap. 4 Ing. Transf.corrents</vt:lpstr>
      <vt:lpstr>Cap. 5-8 Ing. pat - Act.fin.</vt:lpstr>
      <vt:lpstr>Cap. 1 Desp. Personal</vt:lpstr>
      <vt:lpstr>Cap. 2 Desp.Corrents</vt:lpstr>
      <vt:lpstr>Cap. 3-4-6 Df,TC,Inv</vt:lpstr>
      <vt:lpstr>Resum OHB</vt:lpstr>
      <vt:lpstr> Cap 3-4. OHB</vt:lpstr>
      <vt:lpstr>Cap 5-8.OHB</vt:lpstr>
      <vt:lpstr>Cap 1.OHB</vt:lpstr>
      <vt:lpstr>Cap 2.OHB</vt:lpstr>
      <vt:lpstr>Cap 3-4-6 OHB</vt:lpstr>
      <vt:lpstr>Resum IIAB</vt:lpstr>
      <vt:lpstr>Cap 3-4.IIAB</vt:lpstr>
      <vt:lpstr>Cap. 5-8 IIAB</vt:lpstr>
      <vt:lpstr>Cap 1. IIAB</vt:lpstr>
      <vt:lpstr>Cap 2.IIAB</vt:lpstr>
      <vt:lpstr>Cap 3-4-6 IIAB</vt:lpstr>
      <vt:lpstr>' Cap 3-4. OHB'!Àrea_d'impressió</vt:lpstr>
      <vt:lpstr>'Cap 1. IIAB'!Àrea_d'impressió</vt:lpstr>
      <vt:lpstr>'Cap 1.OHB'!Àrea_d'impressió</vt:lpstr>
      <vt:lpstr>'Cap 2.IIAB'!Àrea_d'impressió</vt:lpstr>
      <vt:lpstr>'Cap 2.OHB'!Àrea_d'impressió</vt:lpstr>
      <vt:lpstr>'Cap 3-4.IIAB'!Àrea_d'impressió</vt:lpstr>
      <vt:lpstr>'Cap 3-4-6 IIAB'!Àrea_d'impressió</vt:lpstr>
      <vt:lpstr>'Cap 3-4-6 OHB'!Àrea_d'impressió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Martinez</dc:creator>
  <cp:keywords/>
  <dc:description/>
  <cp:lastModifiedBy>María Reyes Ramírez Gómez</cp:lastModifiedBy>
  <cp:revision/>
  <cp:lastPrinted>2023-05-25T11:16:32Z</cp:lastPrinted>
  <dcterms:created xsi:type="dcterms:W3CDTF">2011-11-15T15:44:37Z</dcterms:created>
  <dcterms:modified xsi:type="dcterms:W3CDTF">2023-05-25T11:18:51Z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