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uab-my.sharepoint.com/personal/2060429_uab_cat/Documents/Escritorio/IERMB/Backup-ordinador-oficina/Escritorio/Archivos portal de transparència/Per pujar al portal/2024/Gener/Gener 2/"/>
    </mc:Choice>
  </mc:AlternateContent>
  <xr:revisionPtr revIDLastSave="449" documentId="14_{53DD4EC4-BDB6-465C-BEAD-0258D50D91EB}" xr6:coauthVersionLast="47" xr6:coauthVersionMax="47" xr10:uidLastSave="{462C6ADD-9869-4243-BE54-5EB91004349F}"/>
  <bookViews>
    <workbookView xWindow="-108" yWindow="-108" windowWidth="23256" windowHeight="12576" firstSheet="1" activeTab="1" xr2:uid="{00000000-000D-0000-FFFF-FFFF00000000}"/>
  </bookViews>
  <sheets>
    <sheet name="1r.sem. 2023 EDomene i ATudosa" sheetId="25" r:id="rId1"/>
    <sheet name="1r. semestre 2023" sheetId="24" r:id="rId2"/>
    <sheet name="2n. semestre 2023" sheetId="2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6" l="1"/>
  <c r="H29" i="26"/>
  <c r="G18" i="26"/>
  <c r="H18" i="26" s="1"/>
  <c r="H17" i="26"/>
  <c r="H10" i="26"/>
  <c r="H11" i="26"/>
  <c r="G12" i="26"/>
  <c r="H12" i="26" s="1"/>
  <c r="H13" i="26"/>
  <c r="H54" i="26"/>
  <c r="H27" i="26"/>
  <c r="H28" i="26"/>
  <c r="H40" i="26"/>
  <c r="H51" i="26" l="1"/>
  <c r="H47" i="26"/>
  <c r="H26" i="26" l="1"/>
  <c r="G23" i="26"/>
  <c r="H22" i="26" s="1"/>
  <c r="H19" i="26"/>
  <c r="H16" i="26"/>
  <c r="H14" i="26" l="1"/>
  <c r="H15" i="26"/>
  <c r="H24" i="26" l="1"/>
  <c r="H56" i="26"/>
  <c r="H44" i="26"/>
  <c r="H58" i="26" l="1"/>
  <c r="G39" i="24"/>
  <c r="H37" i="24" s="1"/>
  <c r="H43" i="24"/>
  <c r="H25" i="24"/>
  <c r="H30" i="24"/>
  <c r="H28" i="24"/>
  <c r="H47" i="24" l="1"/>
  <c r="G22" i="24" l="1"/>
  <c r="H22" i="24" s="1"/>
  <c r="G27" i="24" l="1"/>
  <c r="H26" i="24" s="1"/>
  <c r="H13" i="24" l="1"/>
  <c r="H10" i="24"/>
  <c r="H14" i="25" l="1"/>
  <c r="G7" i="25"/>
  <c r="G6" i="25"/>
  <c r="H12" i="25"/>
  <c r="H20" i="24"/>
  <c r="H33" i="24" s="1"/>
  <c r="H49" i="24" s="1"/>
  <c r="H6" i="25" l="1"/>
  <c r="H9"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tc={439E16A1-6FC1-4EBC-8AC8-E084F49FBE09}</author>
    <author>tc={3F1BBDA9-9756-475C-8BC6-7E1875C81D8C}</author>
    <author>tc={CF963935-5897-49CD-84B6-79EA8B7F8B01}</author>
  </authors>
  <commentList>
    <comment ref="G29" authorId="0" shapeId="0" xr:uid="{439E16A1-6FC1-4EBC-8AC8-E084F49FBE09}">
      <text>
        <t>[Comentari en fils]
La vostra versió de l'Excel us permet llegir aquest comentari en fils. No obstant això, les edicions que s'hi apliquin se suprimiran si el fitxer s'obre en una versió més recent de l'Excel. Més informació: https://go.microsoft.com/fwlink/?linkid=870924.
Comentari:
    Va pagar dos menús (el seu i de l'estudiant en pràctiques)</t>
      </text>
    </comment>
    <comment ref="G40" authorId="1" shapeId="0" xr:uid="{3F1BBDA9-9756-475C-8BC6-7E1875C81D8C}">
      <text>
        <t>[Comentari en fils]
La vostra versió de l'Excel us permet llegir aquest comentari en fils. No obstant això, les edicions que s'hi apliquin se suprimiran si el fitxer s'obre en una versió més recent de l'Excel. Més informació: https://go.microsoft.com/fwlink/?linkid=870924.
Comentari:
    Va pagar 3 menús (17,42 € cadascun). El de la Mireia, la Carme Trilla i el seu.</t>
      </text>
    </comment>
    <comment ref="G54" authorId="2" shapeId="0" xr:uid="{CF963935-5897-49CD-84B6-79EA8B7F8B0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Va pagar 5 menús per 17,73 cadascún
</t>
      </text>
    </comment>
  </commentList>
</comments>
</file>

<file path=xl/sharedStrings.xml><?xml version="1.0" encoding="utf-8"?>
<sst xmlns="http://schemas.openxmlformats.org/spreadsheetml/2006/main" count="225" uniqueCount="98">
  <si>
    <t>Relació dietes i desplaçaments  1r. I 2n. Trimestre'23 (01/01/2023 - 30/06/2023)</t>
  </si>
  <si>
    <t xml:space="preserve">Excel </t>
  </si>
  <si>
    <t xml:space="preserve"> tiquets</t>
  </si>
  <si>
    <t>quilometratge</t>
  </si>
  <si>
    <t>Treballador</t>
  </si>
  <si>
    <t>Concepte</t>
  </si>
  <si>
    <t>Econòmica</t>
  </si>
  <si>
    <t>Estudi</t>
  </si>
  <si>
    <t>Import</t>
  </si>
  <si>
    <t>Total</t>
  </si>
  <si>
    <t>PDF signat</t>
  </si>
  <si>
    <t>Justificants</t>
  </si>
  <si>
    <t>Convocatòries</t>
  </si>
  <si>
    <t xml:space="preserve">Programa </t>
  </si>
  <si>
    <t>Domene, Elena</t>
  </si>
  <si>
    <t>Relació quilometratge i tiquets desplaçaments 1r. Semestre'23</t>
  </si>
  <si>
    <t>18083J</t>
  </si>
  <si>
    <t xml:space="preserve">462.00 </t>
  </si>
  <si>
    <t>Relació de dietes 1r. Semestre'23</t>
  </si>
  <si>
    <t>IERMB</t>
  </si>
  <si>
    <t>TOTAL PROGRAMA 462.00</t>
  </si>
  <si>
    <t xml:space="preserve"> </t>
  </si>
  <si>
    <t>Programa</t>
  </si>
  <si>
    <t>Tudosa, Alexandra</t>
  </si>
  <si>
    <t>PIIA11</t>
  </si>
  <si>
    <t>462.02</t>
  </si>
  <si>
    <t>TOTAL PROGRAMA 462.02</t>
  </si>
  <si>
    <t>IIAB</t>
  </si>
  <si>
    <t>TOTAL A PAGAR 31-05-2023</t>
  </si>
  <si>
    <t>22102I</t>
  </si>
  <si>
    <t>Reunions, conferències i cursos</t>
  </si>
  <si>
    <t>CSU03H</t>
  </si>
  <si>
    <t>Relació de dietes 1r. Semestre'22</t>
  </si>
  <si>
    <t>23066E</t>
  </si>
  <si>
    <t>21007I</t>
  </si>
  <si>
    <t>23076Q</t>
  </si>
  <si>
    <t>OHAB02</t>
  </si>
  <si>
    <t>TOTAL PROGRAMA 462.01</t>
  </si>
  <si>
    <t>P23001</t>
  </si>
  <si>
    <t>23031K</t>
  </si>
  <si>
    <t>MOB05K</t>
  </si>
  <si>
    <t xml:space="preserve">23006K </t>
  </si>
  <si>
    <t>DIR08</t>
  </si>
  <si>
    <t>P23031</t>
  </si>
  <si>
    <t>P23003</t>
  </si>
  <si>
    <t>P23019</t>
  </si>
  <si>
    <t>P23006</t>
  </si>
  <si>
    <t>Relació altres despeses diverses 1r. Semestre'23</t>
  </si>
  <si>
    <t>surt a 19,23 euros menú/persona (6 persones en total)</t>
  </si>
  <si>
    <t>17,02 euros menú/persona (7persones en total)</t>
  </si>
  <si>
    <t>23038K</t>
  </si>
  <si>
    <t>P23008</t>
  </si>
  <si>
    <t>P22023</t>
  </si>
  <si>
    <t>P23013</t>
  </si>
  <si>
    <t>P23009</t>
  </si>
  <si>
    <t>21103M</t>
  </si>
  <si>
    <t>Relació quilometratge i tiquets desplaçaments 2n. Semestre'23</t>
  </si>
  <si>
    <t>Relació de dietes 2n. Semestre'23</t>
  </si>
  <si>
    <t>Relació dietes i desplaçaments  3r. I 4t. Trimestre'23 (01/07/2023 - 31/12/2023)</t>
  </si>
  <si>
    <t>RCS12Q</t>
  </si>
  <si>
    <t>23074Q</t>
  </si>
  <si>
    <t>P23010</t>
  </si>
  <si>
    <t>Relació altres despeses diverses 2r. Semestre'23</t>
  </si>
  <si>
    <t>P23026</t>
  </si>
  <si>
    <t>O23012</t>
  </si>
  <si>
    <t>23028K</t>
  </si>
  <si>
    <t>23027K</t>
  </si>
  <si>
    <t>23042J</t>
  </si>
  <si>
    <t>23083F</t>
  </si>
  <si>
    <t>O23003</t>
  </si>
  <si>
    <t xml:space="preserve">TOTAL </t>
  </si>
  <si>
    <t>000357</t>
  </si>
  <si>
    <t>000353</t>
  </si>
  <si>
    <t>000387</t>
  </si>
  <si>
    <t>000009</t>
  </si>
  <si>
    <t>000361</t>
  </si>
  <si>
    <t>000159</t>
  </si>
  <si>
    <t>000247</t>
  </si>
  <si>
    <t>000240</t>
  </si>
  <si>
    <t>000300</t>
  </si>
  <si>
    <t>000046</t>
  </si>
  <si>
    <t>000346</t>
  </si>
  <si>
    <t>000278</t>
  </si>
  <si>
    <t>000377</t>
  </si>
  <si>
    <t>000271</t>
  </si>
  <si>
    <t>000308</t>
  </si>
  <si>
    <t>000008</t>
  </si>
  <si>
    <t>000242</t>
  </si>
  <si>
    <t>000024</t>
  </si>
  <si>
    <t>000379</t>
  </si>
  <si>
    <t>000021</t>
  </si>
  <si>
    <t>000244</t>
  </si>
  <si>
    <t>000001</t>
  </si>
  <si>
    <t>000282</t>
  </si>
  <si>
    <t>000251</t>
  </si>
  <si>
    <t>000241</t>
  </si>
  <si>
    <t>000022</t>
  </si>
  <si>
    <t>000250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</si>
</sst>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20"/>
      <color theme="1"/>
      <name val="Calibri"/>
      <family val="2"/>
      <scheme val="minor"/>
    </font>
    <font>
      <b/>
      <sz val="20"/>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8"/>
      <name val="Calibri"/>
      <family val="2"/>
      <scheme val="minor"/>
    </font>
    <font>
      <b/>
      <sz val="14"/>
      <color theme="1"/>
      <name val="Atkinson Hyperlegible"/>
    </font>
    <font>
      <sz val="11"/>
      <color theme="1"/>
      <name val="Atkinson Hyperlegible"/>
    </font>
    <font>
      <b/>
      <sz val="11"/>
      <color theme="1"/>
      <name val="Atkinson Hyperlegible"/>
    </font>
    <font>
      <sz val="11"/>
      <name val="Atkinson Hyperlegible"/>
    </font>
    <font>
      <b/>
      <sz val="20"/>
      <color theme="1"/>
      <name val="Atkinson Hyperlegible"/>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7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double">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thin">
        <color indexed="64"/>
      </right>
      <top/>
      <bottom style="double">
        <color rgb="FF000000"/>
      </bottom>
      <diagonal/>
    </border>
    <border>
      <left style="thin">
        <color indexed="64"/>
      </left>
      <right style="thin">
        <color indexed="64"/>
      </right>
      <top style="medium">
        <color indexed="64"/>
      </top>
      <bottom style="double">
        <color rgb="FF000000"/>
      </bottom>
      <diagonal/>
    </border>
    <border>
      <left style="thin">
        <color indexed="64"/>
      </left>
      <right style="medium">
        <color indexed="64"/>
      </right>
      <top/>
      <bottom style="double">
        <color rgb="FF000000"/>
      </bottom>
      <diagonal/>
    </border>
    <border>
      <left style="medium">
        <color indexed="64"/>
      </left>
      <right style="thin">
        <color indexed="64"/>
      </right>
      <top/>
      <bottom style="double">
        <color rgb="FF000000"/>
      </bottom>
      <diagonal/>
    </border>
    <border>
      <left style="medium">
        <color indexed="64"/>
      </left>
      <right style="thin">
        <color indexed="64"/>
      </right>
      <top style="medium">
        <color indexed="64"/>
      </top>
      <bottom style="double">
        <color rgb="FF000000"/>
      </bottom>
      <diagonal/>
    </border>
    <border>
      <left style="thin">
        <color indexed="64"/>
      </left>
      <right style="thin">
        <color indexed="64"/>
      </right>
      <top style="double">
        <color rgb="FF000000"/>
      </top>
      <bottom style="double">
        <color rgb="FF000000"/>
      </bottom>
      <diagonal/>
    </border>
    <border>
      <left style="thin">
        <color indexed="64"/>
      </left>
      <right style="medium">
        <color indexed="64"/>
      </right>
      <top style="medium">
        <color indexed="64"/>
      </top>
      <bottom style="double">
        <color rgb="FF000000"/>
      </bottom>
      <diagonal/>
    </border>
    <border>
      <left style="medium">
        <color indexed="64"/>
      </left>
      <right style="thin">
        <color indexed="64"/>
      </right>
      <top style="double">
        <color rgb="FF000000"/>
      </top>
      <bottom style="double">
        <color indexed="64"/>
      </bottom>
      <diagonal/>
    </border>
    <border>
      <left style="thin">
        <color indexed="64"/>
      </left>
      <right style="thin">
        <color indexed="64"/>
      </right>
      <top style="double">
        <color rgb="FF000000"/>
      </top>
      <bottom/>
      <diagonal/>
    </border>
    <border>
      <left style="thin">
        <color indexed="64"/>
      </left>
      <right style="medium">
        <color indexed="64"/>
      </right>
      <top style="double">
        <color rgb="FF000000"/>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s>
  <cellStyleXfs count="1">
    <xf numFmtId="0" fontId="0" fillId="0" borderId="0"/>
  </cellStyleXfs>
  <cellXfs count="196">
    <xf numFmtId="0" fontId="0" fillId="0" borderId="0" xfId="0"/>
    <xf numFmtId="0" fontId="0" fillId="0" borderId="7" xfId="0" applyBorder="1"/>
    <xf numFmtId="0" fontId="2" fillId="2" borderId="1" xfId="0" applyFont="1" applyFill="1" applyBorder="1" applyAlignment="1">
      <alignment vertical="center"/>
    </xf>
    <xf numFmtId="0" fontId="2" fillId="2" borderId="2" xfId="0" applyFont="1" applyFill="1" applyBorder="1" applyAlignment="1">
      <alignment vertical="center"/>
    </xf>
    <xf numFmtId="14" fontId="2" fillId="2" borderId="3" xfId="0" applyNumberFormat="1" applyFont="1" applyFill="1" applyBorder="1" applyAlignment="1">
      <alignment vertical="center"/>
    </xf>
    <xf numFmtId="0" fontId="2" fillId="0" borderId="0" xfId="0" applyFont="1" applyAlignment="1">
      <alignment vertical="center"/>
    </xf>
    <xf numFmtId="0" fontId="1" fillId="3" borderId="4"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xf>
    <xf numFmtId="0" fontId="3" fillId="0" borderId="18" xfId="0" applyFont="1" applyBorder="1" applyAlignment="1">
      <alignment horizontal="center" vertical="center"/>
    </xf>
    <xf numFmtId="164" fontId="2" fillId="3" borderId="15" xfId="0" applyNumberFormat="1" applyFont="1" applyFill="1" applyBorder="1" applyAlignment="1">
      <alignment horizontal="center" vertical="center"/>
    </xf>
    <xf numFmtId="0" fontId="4" fillId="0" borderId="0" xfId="0" applyFont="1"/>
    <xf numFmtId="0" fontId="6" fillId="0" borderId="0" xfId="0" applyFont="1"/>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34" xfId="0" applyFont="1" applyBorder="1" applyAlignment="1">
      <alignment horizontal="center" vertical="center"/>
    </xf>
    <xf numFmtId="0" fontId="0" fillId="0" borderId="0" xfId="0" applyAlignment="1">
      <alignment wrapText="1"/>
    </xf>
    <xf numFmtId="0" fontId="2" fillId="2" borderId="2" xfId="0" applyFont="1" applyFill="1" applyBorder="1" applyAlignment="1">
      <alignment vertical="center" wrapText="1"/>
    </xf>
    <xf numFmtId="0" fontId="1" fillId="3" borderId="5" xfId="0" applyFont="1" applyFill="1" applyBorder="1" applyAlignment="1">
      <alignment horizontal="center" vertical="center" wrapText="1"/>
    </xf>
    <xf numFmtId="0" fontId="0" fillId="0" borderId="36" xfId="0" applyBorder="1"/>
    <xf numFmtId="4" fontId="0" fillId="0" borderId="22" xfId="0" applyNumberFormat="1" applyBorder="1"/>
    <xf numFmtId="0" fontId="3" fillId="0" borderId="16" xfId="0" applyFont="1" applyBorder="1" applyAlignment="1">
      <alignment horizontal="left" vertical="center"/>
    </xf>
    <xf numFmtId="0" fontId="3" fillId="0" borderId="17" xfId="0" applyFont="1" applyBorder="1" applyAlignment="1">
      <alignment vertical="center" wrapText="1"/>
    </xf>
    <xf numFmtId="0" fontId="3" fillId="0" borderId="17" xfId="0" applyFont="1" applyBorder="1" applyAlignment="1">
      <alignment horizontal="center" vertical="center"/>
    </xf>
    <xf numFmtId="164" fontId="3" fillId="0" borderId="19" xfId="0" applyNumberFormat="1" applyFont="1" applyBorder="1" applyAlignment="1">
      <alignment horizontal="center" vertical="center"/>
    </xf>
    <xf numFmtId="0" fontId="0" fillId="0" borderId="32" xfId="0" applyBorder="1"/>
    <xf numFmtId="0" fontId="3" fillId="0" borderId="39" xfId="0" applyFont="1" applyBorder="1" applyAlignment="1">
      <alignment horizontal="center" vertical="center"/>
    </xf>
    <xf numFmtId="0" fontId="0" fillId="0" borderId="39" xfId="0" applyBorder="1" applyAlignment="1">
      <alignment wrapText="1"/>
    </xf>
    <xf numFmtId="0" fontId="3" fillId="0" borderId="40"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vertical="center" wrapText="1"/>
    </xf>
    <xf numFmtId="2" fontId="3" fillId="0" borderId="44" xfId="0" applyNumberFormat="1" applyFont="1" applyBorder="1" applyAlignment="1">
      <alignment horizontal="center" vertical="center"/>
    </xf>
    <xf numFmtId="0" fontId="3" fillId="0" borderId="38" xfId="0" applyFont="1" applyBorder="1" applyAlignment="1">
      <alignment horizontal="left" vertical="center" wrapText="1"/>
    </xf>
    <xf numFmtId="0" fontId="3" fillId="0" borderId="47" xfId="0" applyFont="1" applyBorder="1" applyAlignment="1">
      <alignment horizontal="center" vertical="center"/>
    </xf>
    <xf numFmtId="164" fontId="3" fillId="0" borderId="48" xfId="0" applyNumberFormat="1" applyFont="1" applyBorder="1" applyAlignment="1">
      <alignment horizontal="center" vertical="center"/>
    </xf>
    <xf numFmtId="0" fontId="3" fillId="0" borderId="49" xfId="0" applyFont="1" applyBorder="1" applyAlignment="1">
      <alignment vertical="center"/>
    </xf>
    <xf numFmtId="0" fontId="3" fillId="0" borderId="39" xfId="0" applyFont="1" applyBorder="1" applyAlignment="1">
      <alignment horizontal="center" vertical="center" wrapText="1"/>
    </xf>
    <xf numFmtId="164" fontId="3" fillId="0" borderId="50" xfId="0" applyNumberFormat="1" applyFont="1" applyBorder="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2" fillId="3" borderId="26" xfId="0" applyFont="1" applyFill="1" applyBorder="1" applyAlignment="1">
      <alignment horizontal="right" vertical="center"/>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5" fillId="4" borderId="31" xfId="0" applyFont="1" applyFill="1" applyBorder="1" applyAlignment="1">
      <alignment horizontal="right" vertical="center" wrapText="1"/>
    </xf>
    <xf numFmtId="0" fontId="5" fillId="0" borderId="32" xfId="0" applyFont="1" applyBorder="1" applyAlignment="1">
      <alignment horizontal="right" vertical="center" wrapText="1"/>
    </xf>
    <xf numFmtId="0" fontId="5" fillId="0" borderId="33" xfId="0" applyFont="1" applyBorder="1" applyAlignment="1">
      <alignment horizontal="right" vertical="center" wrapText="1"/>
    </xf>
    <xf numFmtId="0" fontId="5" fillId="0" borderId="26" xfId="0" applyFont="1" applyBorder="1" applyAlignment="1">
      <alignment horizontal="right" vertical="center" wrapText="1"/>
    </xf>
    <xf numFmtId="0" fontId="5" fillId="0" borderId="25" xfId="0" applyFont="1" applyBorder="1" applyAlignment="1">
      <alignment horizontal="right" vertical="center" wrapText="1"/>
    </xf>
    <xf numFmtId="0" fontId="5" fillId="0" borderId="27" xfId="0" applyFont="1" applyBorder="1" applyAlignment="1">
      <alignment horizontal="right" vertical="center" wrapText="1"/>
    </xf>
    <xf numFmtId="164" fontId="5" fillId="4" borderId="29" xfId="0" applyNumberFormat="1" applyFont="1" applyFill="1" applyBorder="1" applyAlignment="1">
      <alignment horizontal="center" vertical="center" wrapText="1"/>
    </xf>
    <xf numFmtId="0" fontId="5" fillId="0" borderId="15" xfId="0" applyFont="1" applyBorder="1" applyAlignment="1">
      <alignment horizontal="center" vertical="center" wrapText="1"/>
    </xf>
    <xf numFmtId="0" fontId="2" fillId="3" borderId="25" xfId="0" applyFont="1" applyFill="1" applyBorder="1" applyAlignment="1">
      <alignment horizontal="right" vertical="center"/>
    </xf>
    <xf numFmtId="0" fontId="2" fillId="3" borderId="27" xfId="0" applyFont="1" applyFill="1" applyBorder="1" applyAlignment="1">
      <alignment horizontal="right" vertical="center"/>
    </xf>
    <xf numFmtId="0" fontId="3" fillId="0" borderId="14" xfId="0" applyFont="1" applyBorder="1" applyAlignment="1">
      <alignment horizontal="left" vertical="center"/>
    </xf>
    <xf numFmtId="0" fontId="3" fillId="0" borderId="8" xfId="0" applyFont="1" applyBorder="1" applyAlignment="1">
      <alignment horizontal="left" vertical="center"/>
    </xf>
    <xf numFmtId="164" fontId="3" fillId="0" borderId="24" xfId="0" applyNumberFormat="1" applyFont="1" applyBorder="1" applyAlignment="1">
      <alignment horizontal="center" vertical="center"/>
    </xf>
    <xf numFmtId="164" fontId="3" fillId="0" borderId="9" xfId="0" applyNumberFormat="1" applyFont="1" applyBorder="1" applyAlignment="1">
      <alignment horizontal="center" vertical="center"/>
    </xf>
    <xf numFmtId="0" fontId="10" fillId="2" borderId="1" xfId="0" applyFont="1" applyFill="1" applyBorder="1" applyAlignment="1">
      <alignment vertical="center"/>
    </xf>
    <xf numFmtId="0" fontId="10" fillId="2" borderId="2" xfId="0" applyFont="1" applyFill="1" applyBorder="1" applyAlignment="1">
      <alignment vertical="center" wrapText="1"/>
    </xf>
    <xf numFmtId="0" fontId="10" fillId="2" borderId="2" xfId="0" applyFont="1" applyFill="1" applyBorder="1" applyAlignment="1">
      <alignment vertical="center"/>
    </xf>
    <xf numFmtId="14" fontId="10" fillId="2" borderId="3" xfId="0" applyNumberFormat="1" applyFont="1" applyFill="1" applyBorder="1" applyAlignment="1">
      <alignment vertical="center"/>
    </xf>
    <xf numFmtId="0" fontId="11" fillId="0" borderId="0" xfId="0" applyFont="1"/>
    <xf numFmtId="0" fontId="11" fillId="0" borderId="0" xfId="0" applyFont="1" applyAlignment="1">
      <alignment wrapText="1"/>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1" fillId="0" borderId="36" xfId="0" applyFont="1" applyBorder="1"/>
    <xf numFmtId="0" fontId="11" fillId="0" borderId="39" xfId="0" applyFont="1" applyBorder="1" applyAlignment="1">
      <alignment wrapText="1"/>
    </xf>
    <xf numFmtId="0" fontId="11" fillId="0" borderId="7" xfId="0" applyFont="1" applyBorder="1"/>
    <xf numFmtId="4" fontId="11" fillId="0" borderId="22" xfId="0" applyNumberFormat="1" applyFont="1" applyBorder="1"/>
    <xf numFmtId="49" fontId="13" fillId="0" borderId="14" xfId="0" applyNumberFormat="1" applyFont="1" applyBorder="1" applyAlignment="1">
      <alignment horizontal="center" vertical="center"/>
    </xf>
    <xf numFmtId="0" fontId="13" fillId="0" borderId="38" xfId="0" applyFont="1" applyBorder="1" applyAlignment="1">
      <alignment horizontal="left" vertical="center" wrapText="1"/>
    </xf>
    <xf numFmtId="0" fontId="13" fillId="0" borderId="38" xfId="0" applyFont="1" applyBorder="1" applyAlignment="1">
      <alignment horizontal="center" vertical="center"/>
    </xf>
    <xf numFmtId="0" fontId="13" fillId="0" borderId="34" xfId="0" applyFont="1" applyBorder="1" applyAlignment="1">
      <alignment horizontal="center" vertical="center"/>
    </xf>
    <xf numFmtId="164" fontId="13" fillId="0" borderId="24" xfId="0" applyNumberFormat="1" applyFont="1" applyBorder="1" applyAlignment="1">
      <alignment horizontal="center" vertical="center"/>
    </xf>
    <xf numFmtId="49" fontId="13" fillId="0" borderId="20" xfId="0" applyNumberFormat="1" applyFont="1" applyBorder="1" applyAlignment="1">
      <alignment horizontal="center" vertical="center"/>
    </xf>
    <xf numFmtId="0" fontId="13" fillId="0" borderId="7" xfId="0" applyFont="1" applyBorder="1" applyAlignment="1">
      <alignment horizontal="left" vertical="center" wrapText="1"/>
    </xf>
    <xf numFmtId="0" fontId="13" fillId="0" borderId="46" xfId="0" applyFont="1" applyBorder="1" applyAlignment="1">
      <alignment horizontal="center" vertical="center"/>
    </xf>
    <xf numFmtId="164" fontId="13" fillId="0" borderId="23" xfId="0" applyNumberFormat="1" applyFont="1" applyBorder="1" applyAlignment="1">
      <alignment horizontal="center" vertical="center"/>
    </xf>
    <xf numFmtId="49" fontId="13" fillId="0" borderId="57" xfId="0" applyNumberFormat="1" applyFont="1" applyBorder="1" applyAlignment="1">
      <alignment horizontal="center" vertical="center"/>
    </xf>
    <xf numFmtId="0" fontId="13" fillId="0" borderId="47" xfId="0" applyFont="1" applyBorder="1" applyAlignment="1">
      <alignment vertical="center" wrapText="1"/>
    </xf>
    <xf numFmtId="0" fontId="13" fillId="0" borderId="36" xfId="0" applyFont="1" applyBorder="1" applyAlignment="1">
      <alignment horizontal="center" vertical="center"/>
    </xf>
    <xf numFmtId="0" fontId="13" fillId="0" borderId="13" xfId="0" applyFont="1" applyBorder="1" applyAlignment="1">
      <alignment horizontal="center" vertical="center"/>
    </xf>
    <xf numFmtId="2" fontId="13" fillId="0" borderId="44" xfId="0" applyNumberFormat="1" applyFont="1" applyBorder="1" applyAlignment="1">
      <alignment horizontal="center" vertical="center"/>
    </xf>
    <xf numFmtId="164" fontId="13" fillId="0" borderId="9" xfId="0" applyNumberFormat="1" applyFont="1" applyBorder="1" applyAlignment="1">
      <alignment horizontal="center" vertical="center"/>
    </xf>
    <xf numFmtId="0" fontId="13" fillId="0" borderId="42" xfId="0" applyFont="1" applyBorder="1" applyAlignment="1">
      <alignment horizontal="left" vertical="center" wrapText="1"/>
    </xf>
    <xf numFmtId="0" fontId="13" fillId="0" borderId="21" xfId="0" applyFont="1" applyBorder="1" applyAlignment="1">
      <alignment horizontal="center" vertical="center"/>
    </xf>
    <xf numFmtId="49" fontId="13" fillId="0" borderId="14" xfId="0" applyNumberFormat="1" applyFont="1" applyBorder="1" applyAlignment="1">
      <alignment horizontal="center" vertical="center"/>
    </xf>
    <xf numFmtId="0" fontId="13" fillId="0" borderId="13" xfId="0" applyFont="1" applyBorder="1" applyAlignment="1">
      <alignment vertical="center" wrapText="1"/>
    </xf>
    <xf numFmtId="164" fontId="13" fillId="0" borderId="24"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47" xfId="0" applyFont="1" applyBorder="1" applyAlignment="1">
      <alignment horizontal="center" vertical="center"/>
    </xf>
    <xf numFmtId="0" fontId="13" fillId="0" borderId="10" xfId="0" applyFont="1" applyBorder="1" applyAlignment="1">
      <alignment horizontal="left" vertical="center" wrapTex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2" fontId="13" fillId="0" borderId="10" xfId="0" applyNumberFormat="1" applyFont="1" applyBorder="1" applyAlignment="1">
      <alignment horizontal="center" vertical="center"/>
    </xf>
    <xf numFmtId="0" fontId="13" fillId="0" borderId="21" xfId="0" applyFont="1" applyBorder="1" applyAlignment="1">
      <alignment horizontal="left" vertical="center" wrapText="1"/>
    </xf>
    <xf numFmtId="2" fontId="13" fillId="0" borderId="21" xfId="0" applyNumberFormat="1" applyFont="1" applyBorder="1" applyAlignment="1">
      <alignment horizontal="center" vertical="center"/>
    </xf>
    <xf numFmtId="0" fontId="13" fillId="0" borderId="45" xfId="0" applyFont="1" applyBorder="1" applyAlignment="1">
      <alignment horizontal="center" vertical="center"/>
    </xf>
    <xf numFmtId="0" fontId="13" fillId="0" borderId="44" xfId="0" applyFont="1" applyBorder="1" applyAlignment="1">
      <alignment horizontal="center" vertical="center"/>
    </xf>
    <xf numFmtId="0" fontId="13" fillId="0" borderId="38" xfId="0" applyFont="1" applyBorder="1" applyAlignment="1">
      <alignment vertical="center" wrapText="1"/>
    </xf>
    <xf numFmtId="0" fontId="13" fillId="0" borderId="42" xfId="0" applyFont="1" applyBorder="1" applyAlignment="1">
      <alignment horizontal="center" vertical="center"/>
    </xf>
    <xf numFmtId="0" fontId="13" fillId="0" borderId="22" xfId="0" applyFont="1" applyBorder="1" applyAlignment="1">
      <alignment horizontal="center" vertical="center"/>
    </xf>
    <xf numFmtId="2" fontId="13" fillId="0" borderId="37" xfId="0" applyNumberFormat="1" applyFont="1" applyBorder="1" applyAlignment="1">
      <alignment horizontal="center" vertical="center"/>
    </xf>
    <xf numFmtId="0" fontId="13" fillId="0" borderId="16" xfId="0" applyFont="1" applyBorder="1" applyAlignment="1">
      <alignment horizontal="left" vertical="center"/>
    </xf>
    <xf numFmtId="0" fontId="13" fillId="0" borderId="17" xfId="0" applyFont="1" applyBorder="1" applyAlignment="1">
      <alignment vertical="center" wrapText="1"/>
    </xf>
    <xf numFmtId="0" fontId="13" fillId="0" borderId="40"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164" fontId="13" fillId="0" borderId="19" xfId="0" applyNumberFormat="1" applyFont="1" applyBorder="1" applyAlignment="1">
      <alignment horizontal="center" vertical="center"/>
    </xf>
    <xf numFmtId="0" fontId="10" fillId="3" borderId="26" xfId="0" applyFont="1" applyFill="1" applyBorder="1" applyAlignment="1">
      <alignment horizontal="right" vertical="center"/>
    </xf>
    <xf numFmtId="0" fontId="10" fillId="3" borderId="25" xfId="0" applyFont="1" applyFill="1" applyBorder="1" applyAlignment="1">
      <alignment horizontal="right" vertical="center"/>
    </xf>
    <xf numFmtId="0" fontId="10" fillId="3" borderId="27" xfId="0" applyFont="1" applyFill="1" applyBorder="1" applyAlignment="1">
      <alignment horizontal="right" vertical="center"/>
    </xf>
    <xf numFmtId="164" fontId="10" fillId="3" borderId="15" xfId="0" applyNumberFormat="1" applyFont="1" applyFill="1" applyBorder="1" applyAlignment="1">
      <alignment horizontal="center" vertical="center"/>
    </xf>
    <xf numFmtId="0" fontId="11" fillId="0" borderId="32" xfId="0" applyFont="1" applyBorder="1"/>
    <xf numFmtId="49" fontId="13" fillId="0" borderId="51" xfId="0" applyNumberFormat="1" applyFont="1" applyBorder="1" applyAlignment="1">
      <alignment horizontal="center" vertical="center"/>
    </xf>
    <xf numFmtId="0" fontId="13" fillId="0" borderId="39" xfId="0" applyFont="1" applyBorder="1" applyAlignment="1">
      <alignment vertical="center" wrapText="1"/>
    </xf>
    <xf numFmtId="0" fontId="13" fillId="0" borderId="52" xfId="0" applyFont="1" applyBorder="1" applyAlignment="1">
      <alignment horizontal="center" vertical="center"/>
    </xf>
    <xf numFmtId="0" fontId="13" fillId="0" borderId="39" xfId="0" applyFont="1" applyBorder="1" applyAlignment="1">
      <alignment horizontal="center" vertical="center"/>
    </xf>
    <xf numFmtId="164" fontId="13" fillId="0" borderId="50" xfId="0" applyNumberFormat="1" applyFont="1" applyBorder="1" applyAlignment="1">
      <alignment horizontal="center" vertical="center"/>
    </xf>
    <xf numFmtId="0" fontId="13" fillId="0" borderId="21" xfId="0" applyFont="1" applyBorder="1" applyAlignment="1">
      <alignment horizontal="center" vertical="center"/>
    </xf>
    <xf numFmtId="0" fontId="13" fillId="0" borderId="21" xfId="0" applyFont="1" applyBorder="1" applyAlignment="1">
      <alignment horizontal="center" vertical="center" wrapText="1"/>
    </xf>
    <xf numFmtId="2" fontId="13" fillId="0" borderId="38" xfId="0" applyNumberFormat="1" applyFont="1" applyBorder="1" applyAlignment="1">
      <alignment horizontal="center" vertical="center"/>
    </xf>
    <xf numFmtId="0" fontId="13" fillId="0" borderId="42" xfId="0" applyFont="1" applyBorder="1" applyAlignment="1">
      <alignment horizontal="center" vertical="center"/>
    </xf>
    <xf numFmtId="0" fontId="13" fillId="0" borderId="42" xfId="0" applyFont="1" applyBorder="1" applyAlignment="1">
      <alignment horizontal="center" vertical="center" wrapText="1"/>
    </xf>
    <xf numFmtId="2" fontId="13" fillId="0" borderId="42" xfId="0" applyNumberFormat="1" applyFont="1" applyBorder="1" applyAlignment="1">
      <alignment horizontal="center" vertical="center"/>
    </xf>
    <xf numFmtId="0" fontId="13" fillId="0" borderId="53" xfId="0" applyFont="1" applyBorder="1" applyAlignment="1">
      <alignment horizontal="center" vertical="center" wrapText="1"/>
    </xf>
    <xf numFmtId="0" fontId="13" fillId="0" borderId="53" xfId="0" applyFont="1" applyBorder="1" applyAlignment="1">
      <alignment horizontal="center" vertical="center"/>
    </xf>
    <xf numFmtId="2" fontId="13" fillId="0" borderId="46" xfId="0" applyNumberFormat="1" applyFont="1" applyBorder="1" applyAlignment="1">
      <alignment horizontal="center" vertical="center"/>
    </xf>
    <xf numFmtId="0" fontId="13" fillId="0" borderId="13" xfId="0" applyFont="1" applyBorder="1" applyAlignment="1">
      <alignment horizontal="center" vertical="center" wrapText="1"/>
    </xf>
    <xf numFmtId="0" fontId="13" fillId="0" borderId="41" xfId="0" applyFont="1" applyBorder="1" applyAlignment="1">
      <alignment horizontal="center" vertical="center"/>
    </xf>
    <xf numFmtId="49" fontId="13" fillId="0" borderId="54" xfId="0" applyNumberFormat="1" applyFont="1" applyBorder="1" applyAlignment="1">
      <alignment horizontal="center" vertical="center"/>
    </xf>
    <xf numFmtId="0" fontId="13" fillId="0" borderId="10" xfId="0" applyFont="1" applyBorder="1" applyAlignment="1">
      <alignment horizontal="center" vertical="center" wrapText="1"/>
    </xf>
    <xf numFmtId="164" fontId="13" fillId="0" borderId="55" xfId="0" applyNumberFormat="1" applyFont="1" applyBorder="1" applyAlignment="1">
      <alignment horizontal="center" vertical="center"/>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49" fontId="13" fillId="0" borderId="56" xfId="0" applyNumberFormat="1" applyFont="1" applyBorder="1" applyAlignment="1">
      <alignment horizontal="center" vertical="center"/>
    </xf>
    <xf numFmtId="0" fontId="13" fillId="0" borderId="40" xfId="0" applyFont="1" applyBorder="1" applyAlignment="1">
      <alignment horizontal="center" vertical="center" wrapText="1"/>
    </xf>
    <xf numFmtId="0" fontId="13" fillId="0" borderId="40" xfId="0" applyFont="1" applyBorder="1" applyAlignment="1">
      <alignment horizontal="center" vertical="center"/>
    </xf>
    <xf numFmtId="2" fontId="13" fillId="0" borderId="40" xfId="0" applyNumberFormat="1" applyFont="1" applyBorder="1" applyAlignment="1">
      <alignment horizontal="center" vertical="center"/>
    </xf>
    <xf numFmtId="0" fontId="10" fillId="3" borderId="2" xfId="0" applyFont="1" applyFill="1" applyBorder="1" applyAlignment="1">
      <alignment horizontal="right" vertical="center"/>
    </xf>
    <xf numFmtId="0" fontId="10" fillId="3" borderId="3" xfId="0" applyFont="1" applyFill="1" applyBorder="1" applyAlignment="1">
      <alignment horizontal="right" vertical="center"/>
    </xf>
    <xf numFmtId="164" fontId="10" fillId="3" borderId="35" xfId="0" applyNumberFormat="1" applyFont="1" applyFill="1" applyBorder="1" applyAlignment="1">
      <alignment horizontal="center" vertical="center"/>
    </xf>
    <xf numFmtId="0" fontId="14" fillId="4" borderId="31"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0" borderId="33" xfId="0" applyFont="1" applyBorder="1" applyAlignment="1">
      <alignment horizontal="right" vertical="center" wrapText="1"/>
    </xf>
    <xf numFmtId="164" fontId="14" fillId="4" borderId="29" xfId="0" applyNumberFormat="1" applyFont="1" applyFill="1" applyBorder="1" applyAlignment="1">
      <alignment horizontal="center" vertical="center" wrapText="1"/>
    </xf>
    <xf numFmtId="0" fontId="14" fillId="0" borderId="26" xfId="0" applyFont="1" applyBorder="1" applyAlignment="1">
      <alignment horizontal="right" vertical="center" wrapText="1"/>
    </xf>
    <xf numFmtId="0" fontId="14" fillId="0" borderId="25" xfId="0" applyFont="1" applyBorder="1" applyAlignment="1">
      <alignment horizontal="right" vertical="center" wrapText="1"/>
    </xf>
    <xf numFmtId="0" fontId="14" fillId="0" borderId="27" xfId="0" applyFont="1" applyBorder="1" applyAlignment="1">
      <alignment horizontal="right" vertical="center" wrapText="1"/>
    </xf>
    <xf numFmtId="0" fontId="14" fillId="0" borderId="15" xfId="0" applyFont="1" applyBorder="1" applyAlignment="1">
      <alignment horizontal="center" vertical="center" wrapText="1"/>
    </xf>
    <xf numFmtId="0" fontId="13" fillId="0" borderId="7" xfId="0" applyFont="1" applyBorder="1" applyAlignment="1">
      <alignment vertical="center" wrapText="1"/>
    </xf>
    <xf numFmtId="0" fontId="13" fillId="0" borderId="10" xfId="0" applyFont="1" applyBorder="1" applyAlignment="1">
      <alignment vertical="center" wrapText="1"/>
    </xf>
    <xf numFmtId="49" fontId="13" fillId="0" borderId="64" xfId="0" applyNumberFormat="1" applyFont="1" applyBorder="1" applyAlignment="1">
      <alignment horizontal="center" vertical="center"/>
    </xf>
    <xf numFmtId="0" fontId="13" fillId="0" borderId="61" xfId="0" applyFont="1" applyBorder="1" applyAlignment="1">
      <alignment horizontal="center" vertical="center"/>
    </xf>
    <xf numFmtId="2" fontId="13" fillId="0" borderId="39" xfId="0" applyNumberFormat="1" applyFont="1" applyBorder="1" applyAlignment="1">
      <alignment horizontal="center" vertical="center"/>
    </xf>
    <xf numFmtId="164" fontId="13" fillId="0" borderId="66"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3" fillId="0" borderId="59" xfId="0" applyFont="1" applyBorder="1" applyAlignment="1">
      <alignment vertical="center" wrapText="1"/>
    </xf>
    <xf numFmtId="2" fontId="13" fillId="0" borderId="59" xfId="0" applyNumberFormat="1" applyFont="1" applyBorder="1" applyAlignment="1">
      <alignment horizontal="center" vertical="center"/>
    </xf>
    <xf numFmtId="164" fontId="13" fillId="0" borderId="62" xfId="0" applyNumberFormat="1" applyFont="1" applyBorder="1" applyAlignment="1">
      <alignment horizontal="center" vertical="center"/>
    </xf>
    <xf numFmtId="49" fontId="13" fillId="0" borderId="67" xfId="0" applyNumberFormat="1" applyFont="1" applyBorder="1" applyAlignment="1">
      <alignment horizontal="center" vertical="center"/>
    </xf>
    <xf numFmtId="0" fontId="13" fillId="0" borderId="65" xfId="0" applyFont="1" applyBorder="1" applyAlignment="1">
      <alignment horizontal="center" vertical="center"/>
    </xf>
    <xf numFmtId="0" fontId="13" fillId="0" borderId="60" xfId="0" applyFont="1" applyBorder="1" applyAlignment="1">
      <alignment horizontal="center" vertical="center"/>
    </xf>
    <xf numFmtId="164" fontId="13" fillId="0" borderId="69"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68" xfId="0" applyFont="1" applyBorder="1" applyAlignment="1">
      <alignment horizontal="center" vertical="center"/>
    </xf>
    <xf numFmtId="0" fontId="13" fillId="0" borderId="7" xfId="0" applyFont="1" applyBorder="1" applyAlignment="1">
      <alignment horizontal="left" vertical="center" wrapText="1"/>
    </xf>
    <xf numFmtId="0" fontId="13" fillId="0" borderId="13" xfId="0" applyFont="1" applyBorder="1" applyAlignment="1">
      <alignment horizontal="left" vertical="center" wrapText="1"/>
    </xf>
    <xf numFmtId="0" fontId="13" fillId="0" borderId="13" xfId="0" applyFont="1" applyBorder="1" applyAlignment="1">
      <alignment horizontal="center" vertical="center"/>
    </xf>
    <xf numFmtId="2" fontId="13" fillId="0" borderId="47"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0" borderId="70" xfId="0" applyFont="1" applyBorder="1" applyAlignment="1">
      <alignment horizontal="center" vertical="center"/>
    </xf>
    <xf numFmtId="0" fontId="13" fillId="0" borderId="36" xfId="0" applyFont="1" applyBorder="1" applyAlignment="1">
      <alignment horizontal="center" vertical="center"/>
    </xf>
    <xf numFmtId="0" fontId="13" fillId="0" borderId="71" xfId="0" applyFont="1" applyBorder="1" applyAlignment="1">
      <alignment horizontal="center" vertical="center"/>
    </xf>
    <xf numFmtId="2" fontId="13" fillId="0" borderId="7" xfId="0" applyNumberFormat="1" applyFont="1" applyBorder="1" applyAlignment="1">
      <alignment horizontal="center" vertical="center"/>
    </xf>
    <xf numFmtId="2" fontId="13" fillId="0" borderId="13" xfId="0" applyNumberFormat="1" applyFont="1" applyBorder="1" applyAlignment="1">
      <alignment horizontal="center" vertical="center"/>
    </xf>
    <xf numFmtId="0" fontId="10" fillId="0" borderId="0" xfId="0" applyFont="1" applyAlignment="1">
      <alignment horizontal="right" vertical="center"/>
    </xf>
    <xf numFmtId="164" fontId="10" fillId="0" borderId="0" xfId="0" applyNumberFormat="1" applyFont="1" applyAlignment="1">
      <alignment horizontal="center" vertical="center"/>
    </xf>
    <xf numFmtId="0" fontId="13" fillId="0" borderId="30" xfId="0" applyFont="1" applyBorder="1" applyAlignment="1">
      <alignment horizontal="left" vertical="center" wrapText="1"/>
    </xf>
    <xf numFmtId="0" fontId="13" fillId="0" borderId="30" xfId="0" applyFont="1" applyBorder="1" applyAlignment="1">
      <alignment horizontal="center" vertical="center"/>
    </xf>
    <xf numFmtId="0" fontId="13" fillId="0" borderId="58" xfId="0" applyFont="1" applyBorder="1" applyAlignment="1">
      <alignment horizontal="center" vertical="center"/>
    </xf>
    <xf numFmtId="164" fontId="13" fillId="0" borderId="43" xfId="0" applyNumberFormat="1" applyFont="1" applyBorder="1" applyAlignment="1">
      <alignment horizontal="center" vertical="center"/>
    </xf>
    <xf numFmtId="0" fontId="13" fillId="0" borderId="21" xfId="0" applyFont="1" applyBorder="1" applyAlignment="1">
      <alignment horizontal="left" vertical="center"/>
    </xf>
    <xf numFmtId="0" fontId="13" fillId="0" borderId="42" xfId="0" applyFont="1" applyBorder="1" applyAlignment="1">
      <alignment horizontal="center" vertical="center" wrapText="1"/>
    </xf>
    <xf numFmtId="0" fontId="13" fillId="0" borderId="13" xfId="0" applyFont="1" applyBorder="1" applyAlignment="1">
      <alignment horizontal="left" vertical="center"/>
    </xf>
    <xf numFmtId="0" fontId="13" fillId="0" borderId="47" xfId="0" applyFont="1" applyBorder="1" applyAlignment="1">
      <alignment horizontal="center" vertical="center" wrapText="1"/>
    </xf>
    <xf numFmtId="0" fontId="13" fillId="0" borderId="39" xfId="0" applyFont="1" applyBorder="1" applyAlignment="1">
      <alignment horizontal="left" vertical="center" wrapText="1"/>
    </xf>
    <xf numFmtId="49" fontId="13" fillId="0" borderId="28"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970548</xdr:colOff>
      <xdr:row>4</xdr:row>
      <xdr:rowOff>95894</xdr:rowOff>
    </xdr:to>
    <xdr:pic>
      <xdr:nvPicPr>
        <xdr:cNvPr id="3" name="Imatge 2">
          <a:extLst>
            <a:ext uri="{FF2B5EF4-FFF2-40B4-BE49-F238E27FC236}">
              <a16:creationId xmlns:a16="http://schemas.microsoft.com/office/drawing/2014/main" id="{7DF4782D-D99D-4155-1BF9-50F15430F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0"/>
          <a:ext cx="2695074" cy="897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272716</xdr:colOff>
      <xdr:row>0</xdr:row>
      <xdr:rowOff>0</xdr:rowOff>
    </xdr:from>
    <xdr:to>
      <xdr:col>3</xdr:col>
      <xdr:colOff>962527</xdr:colOff>
      <xdr:row>4</xdr:row>
      <xdr:rowOff>95894</xdr:rowOff>
    </xdr:to>
    <xdr:pic>
      <xdr:nvPicPr>
        <xdr:cNvPr id="9" name="Imatge 8">
          <a:extLst>
            <a:ext uri="{FF2B5EF4-FFF2-40B4-BE49-F238E27FC236}">
              <a16:creationId xmlns:a16="http://schemas.microsoft.com/office/drawing/2014/main" id="{310B9BB8-6EAD-475D-9A24-7D901F6811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779" y="0"/>
          <a:ext cx="2695074" cy="8979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lexandra Emanuela Tudosa" id="{E0535DB9-9F7C-4E3E-978A-D4EB8BA4A1FC}" userId="S::1658156@uab.cat::45d85985-642c-429b-a770-7a6b8ed7737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29" dT="2023-12-21T11:01:18.78" personId="{E0535DB9-9F7C-4E3E-978A-D4EB8BA4A1FC}" id="{439E16A1-6FC1-4EBC-8AC8-E084F49FBE09}">
    <text>Va pagar dos menús (el seu i de l'estudiant en pràctiques)</text>
  </threadedComment>
  <threadedComment ref="G40" dT="2023-12-15T13:02:09.38" personId="{E0535DB9-9F7C-4E3E-978A-D4EB8BA4A1FC}" id="{3F1BBDA9-9756-475C-8BC6-7E1875C81D8C}">
    <text>Va pagar 3 menús (17,42 € cadascun). El de la Mireia, la Carme Trilla i el seu.</text>
  </threadedComment>
  <threadedComment ref="G54" dT="2023-12-19T10:25:00.45" personId="{E0535DB9-9F7C-4E3E-978A-D4EB8BA4A1FC}" id="{CF963935-5897-49CD-84B6-79EA8B7F8B01}">
    <text xml:space="preserve">Va pagar 5 menús per 17,73 cadascún
</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E6F75-8DE2-4D38-A687-EC4C3D6A29FD}">
  <dimension ref="A1:L15"/>
  <sheetViews>
    <sheetView workbookViewId="0">
      <selection activeCell="M14" sqref="M14"/>
    </sheetView>
  </sheetViews>
  <sheetFormatPr defaultColWidth="11.44140625" defaultRowHeight="15.6" x14ac:dyDescent="0.3"/>
  <cols>
    <col min="1" max="1" width="11.44140625" style="15"/>
    <col min="2" max="2" width="2.44140625" customWidth="1"/>
    <col min="3" max="3" width="25.109375" customWidth="1"/>
    <col min="4" max="4" width="42.6640625" style="21" customWidth="1"/>
    <col min="5" max="7" width="13.6640625" customWidth="1"/>
    <col min="8" max="8" width="20.33203125" customWidth="1"/>
    <col min="9" max="9" width="5.109375" customWidth="1"/>
    <col min="10" max="11" width="0" hidden="1" customWidth="1"/>
    <col min="12" max="12" width="13.6640625" hidden="1" customWidth="1"/>
  </cols>
  <sheetData>
    <row r="1" spans="1:12" ht="16.2" thickBot="1" x14ac:dyDescent="0.35"/>
    <row r="2" spans="1:12" s="5" customFormat="1" ht="29.25" customHeight="1" thickBot="1" x14ac:dyDescent="0.35">
      <c r="A2" s="16"/>
      <c r="C2" s="2" t="s">
        <v>0</v>
      </c>
      <c r="D2" s="22"/>
      <c r="E2" s="3"/>
      <c r="F2" s="3"/>
      <c r="G2" s="3"/>
      <c r="H2" s="4">
        <v>45077</v>
      </c>
    </row>
    <row r="3" spans="1:12" ht="16.2" thickBot="1" x14ac:dyDescent="0.35">
      <c r="J3" s="9" t="s">
        <v>1</v>
      </c>
      <c r="K3" t="s">
        <v>2</v>
      </c>
      <c r="L3" t="s">
        <v>3</v>
      </c>
    </row>
    <row r="4" spans="1:12" s="9" customFormat="1" ht="22.5" customHeight="1" thickBot="1" x14ac:dyDescent="0.35">
      <c r="A4" s="17"/>
      <c r="C4" s="6" t="s">
        <v>4</v>
      </c>
      <c r="D4" s="23" t="s">
        <v>5</v>
      </c>
      <c r="E4" s="7" t="s">
        <v>6</v>
      </c>
      <c r="F4" s="7" t="s">
        <v>7</v>
      </c>
      <c r="G4" s="7" t="s">
        <v>8</v>
      </c>
      <c r="H4" s="8" t="s">
        <v>9</v>
      </c>
      <c r="J4" s="9" t="s">
        <v>10</v>
      </c>
      <c r="K4" s="9" t="s">
        <v>11</v>
      </c>
      <c r="L4" s="9" t="s">
        <v>12</v>
      </c>
    </row>
    <row r="5" spans="1:12" ht="6" customHeight="1" thickBot="1" x14ac:dyDescent="0.35">
      <c r="C5" s="24"/>
      <c r="D5" s="32"/>
      <c r="E5" s="1"/>
      <c r="F5" s="1"/>
      <c r="G5" s="1"/>
      <c r="H5" s="25"/>
    </row>
    <row r="6" spans="1:12" ht="34.5" customHeight="1" thickTop="1" x14ac:dyDescent="0.3">
      <c r="A6" s="18" t="s">
        <v>13</v>
      </c>
      <c r="C6" s="58" t="s">
        <v>14</v>
      </c>
      <c r="D6" s="37" t="s">
        <v>15</v>
      </c>
      <c r="E6" s="34">
        <v>23120</v>
      </c>
      <c r="F6" s="20" t="s">
        <v>16</v>
      </c>
      <c r="G6" s="34">
        <f>38.5+13+13.04</f>
        <v>64.539999999999992</v>
      </c>
      <c r="H6" s="60">
        <f>G6+G7</f>
        <v>174.43</v>
      </c>
    </row>
    <row r="7" spans="1:12" ht="34.5" customHeight="1" thickBot="1" x14ac:dyDescent="0.35">
      <c r="A7" s="11" t="s">
        <v>17</v>
      </c>
      <c r="C7" s="59"/>
      <c r="D7" s="35" t="s">
        <v>18</v>
      </c>
      <c r="E7" s="38">
        <v>23020</v>
      </c>
      <c r="F7" s="38" t="s">
        <v>16</v>
      </c>
      <c r="G7" s="36">
        <f>42.48+37.93+29.48</f>
        <v>109.89</v>
      </c>
      <c r="H7" s="61"/>
    </row>
    <row r="8" spans="1:12" s="11" customFormat="1" ht="15" customHeight="1" thickTop="1" thickBot="1" x14ac:dyDescent="0.35">
      <c r="A8" s="19" t="s">
        <v>19</v>
      </c>
      <c r="C8" s="26"/>
      <c r="D8" s="27"/>
      <c r="E8" s="33"/>
      <c r="F8" s="12"/>
      <c r="G8" s="28"/>
      <c r="H8" s="29"/>
    </row>
    <row r="9" spans="1:12" s="10" customFormat="1" ht="35.25" customHeight="1" thickBot="1" x14ac:dyDescent="0.35">
      <c r="C9" s="45" t="s">
        <v>20</v>
      </c>
      <c r="D9" s="56"/>
      <c r="E9" s="56"/>
      <c r="F9" s="56"/>
      <c r="G9" s="57"/>
      <c r="H9" s="13">
        <f>SUM(H5:H8)</f>
        <v>174.43</v>
      </c>
      <c r="J9" s="10" t="s">
        <v>21</v>
      </c>
    </row>
    <row r="10" spans="1:12" ht="19.5" customHeight="1" thickBot="1" x14ac:dyDescent="0.35">
      <c r="E10" s="30"/>
      <c r="F10" s="30"/>
    </row>
    <row r="11" spans="1:12" s="11" customFormat="1" ht="25.35" customHeight="1" thickBot="1" x14ac:dyDescent="0.35">
      <c r="A11" s="18" t="s">
        <v>22</v>
      </c>
      <c r="C11" s="40" t="s">
        <v>23</v>
      </c>
      <c r="D11" s="41" t="s">
        <v>18</v>
      </c>
      <c r="E11" s="31">
        <v>23020</v>
      </c>
      <c r="F11" s="31" t="s">
        <v>24</v>
      </c>
      <c r="G11" s="31">
        <v>65.34</v>
      </c>
      <c r="H11" s="42">
        <v>65.34</v>
      </c>
    </row>
    <row r="12" spans="1:12" s="10" customFormat="1" ht="32.25" customHeight="1" thickTop="1" thickBot="1" x14ac:dyDescent="0.35">
      <c r="A12" s="11" t="s">
        <v>25</v>
      </c>
      <c r="C12" s="45" t="s">
        <v>26</v>
      </c>
      <c r="D12" s="46"/>
      <c r="E12" s="46"/>
      <c r="F12" s="46"/>
      <c r="G12" s="47"/>
      <c r="H12" s="13">
        <f>SUM(H11:H11)</f>
        <v>65.34</v>
      </c>
    </row>
    <row r="13" spans="1:12" ht="26.25" customHeight="1" thickBot="1" x14ac:dyDescent="0.35">
      <c r="A13" s="18" t="s">
        <v>27</v>
      </c>
    </row>
    <row r="14" spans="1:12" s="14" customFormat="1" ht="25.8" x14ac:dyDescent="0.5">
      <c r="C14" s="48" t="s">
        <v>28</v>
      </c>
      <c r="D14" s="49"/>
      <c r="E14" s="49"/>
      <c r="F14" s="49"/>
      <c r="G14" s="50"/>
      <c r="H14" s="54">
        <f>H9+H12</f>
        <v>239.77</v>
      </c>
    </row>
    <row r="15" spans="1:12" s="14" customFormat="1" ht="15" customHeight="1" thickBot="1" x14ac:dyDescent="0.55000000000000004">
      <c r="C15" s="51"/>
      <c r="D15" s="52"/>
      <c r="E15" s="52"/>
      <c r="F15" s="52"/>
      <c r="G15" s="53"/>
      <c r="H15" s="55"/>
    </row>
  </sheetData>
  <mergeCells count="6">
    <mergeCell ref="C12:G12"/>
    <mergeCell ref="C14:G15"/>
    <mergeCell ref="H14:H15"/>
    <mergeCell ref="C9:G9"/>
    <mergeCell ref="C6:C7"/>
    <mergeCell ref="H6:H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L50"/>
  <sheetViews>
    <sheetView showGridLines="0" tabSelected="1" topLeftCell="B1" zoomScale="95" zoomScaleNormal="95" workbookViewId="0">
      <selection activeCell="C6" sqref="C6"/>
    </sheetView>
  </sheetViews>
  <sheetFormatPr defaultColWidth="11.44140625" defaultRowHeight="15.6" x14ac:dyDescent="0.3"/>
  <cols>
    <col min="1" max="1" width="11.44140625" style="15"/>
    <col min="2" max="2" width="4.109375" customWidth="1"/>
    <col min="3" max="3" width="25.109375" customWidth="1"/>
    <col min="4" max="4" width="42.6640625" style="21" customWidth="1"/>
    <col min="5" max="7" width="13.6640625" customWidth="1"/>
    <col min="8" max="8" width="20.33203125" customWidth="1"/>
    <col min="9" max="9" width="5.109375" hidden="1" customWidth="1"/>
    <col min="10" max="11" width="0" hidden="1" customWidth="1"/>
    <col min="12" max="12" width="14.33203125" hidden="1" customWidth="1"/>
  </cols>
  <sheetData>
    <row r="5" spans="1:12" ht="16.2" thickBot="1" x14ac:dyDescent="0.35"/>
    <row r="6" spans="1:12" s="5" customFormat="1" ht="29.25" customHeight="1" thickBot="1" x14ac:dyDescent="0.35">
      <c r="A6" s="16"/>
      <c r="C6" s="62" t="s">
        <v>0</v>
      </c>
      <c r="D6" s="63"/>
      <c r="E6" s="64"/>
      <c r="F6" s="64"/>
      <c r="G6" s="64"/>
      <c r="H6" s="65"/>
    </row>
    <row r="7" spans="1:12" ht="16.2" thickBot="1" x14ac:dyDescent="0.35">
      <c r="C7" s="66"/>
      <c r="D7" s="67"/>
      <c r="E7" s="66"/>
      <c r="F7" s="66"/>
      <c r="G7" s="66"/>
      <c r="H7" s="66"/>
      <c r="J7" s="9" t="s">
        <v>1</v>
      </c>
      <c r="K7" t="s">
        <v>2</v>
      </c>
      <c r="L7" t="s">
        <v>3</v>
      </c>
    </row>
    <row r="8" spans="1:12" s="9" customFormat="1" ht="22.5" customHeight="1" thickBot="1" x14ac:dyDescent="0.35">
      <c r="A8" s="17"/>
      <c r="C8" s="68" t="s">
        <v>4</v>
      </c>
      <c r="D8" s="69" t="s">
        <v>5</v>
      </c>
      <c r="E8" s="70" t="s">
        <v>6</v>
      </c>
      <c r="F8" s="70" t="s">
        <v>7</v>
      </c>
      <c r="G8" s="70" t="s">
        <v>8</v>
      </c>
      <c r="H8" s="71" t="s">
        <v>9</v>
      </c>
      <c r="J8" s="9" t="s">
        <v>10</v>
      </c>
      <c r="K8" s="9" t="s">
        <v>11</v>
      </c>
      <c r="L8" s="9" t="s">
        <v>12</v>
      </c>
    </row>
    <row r="9" spans="1:12" ht="6" customHeight="1" thickBot="1" x14ac:dyDescent="0.35">
      <c r="C9" s="72"/>
      <c r="D9" s="73"/>
      <c r="E9" s="74"/>
      <c r="F9" s="74"/>
      <c r="G9" s="74"/>
      <c r="H9" s="75"/>
    </row>
    <row r="10" spans="1:12" ht="34.5" customHeight="1" thickTop="1" x14ac:dyDescent="0.3">
      <c r="A10" s="18" t="s">
        <v>13</v>
      </c>
      <c r="C10" s="76" t="s">
        <v>71</v>
      </c>
      <c r="D10" s="77" t="s">
        <v>15</v>
      </c>
      <c r="E10" s="78">
        <v>23120</v>
      </c>
      <c r="F10" s="79" t="s">
        <v>29</v>
      </c>
      <c r="G10" s="78">
        <v>10.3</v>
      </c>
      <c r="H10" s="80">
        <f>G10+G12+G11</f>
        <v>353.69</v>
      </c>
    </row>
    <row r="11" spans="1:12" ht="34.5" customHeight="1" x14ac:dyDescent="0.3">
      <c r="A11" s="18"/>
      <c r="C11" s="81"/>
      <c r="D11" s="82" t="s">
        <v>30</v>
      </c>
      <c r="E11" s="83">
        <v>22606</v>
      </c>
      <c r="F11" s="83" t="s">
        <v>29</v>
      </c>
      <c r="G11" s="83">
        <v>90.95</v>
      </c>
      <c r="H11" s="84"/>
    </row>
    <row r="12" spans="1:12" ht="34.5" customHeight="1" thickBot="1" x14ac:dyDescent="0.35">
      <c r="A12" s="11" t="s">
        <v>17</v>
      </c>
      <c r="C12" s="85"/>
      <c r="D12" s="86" t="s">
        <v>18</v>
      </c>
      <c r="E12" s="87">
        <v>23020</v>
      </c>
      <c r="F12" s="88" t="s">
        <v>29</v>
      </c>
      <c r="G12" s="89">
        <v>252.44</v>
      </c>
      <c r="H12" s="90"/>
    </row>
    <row r="13" spans="1:12" s="11" customFormat="1" ht="38.25" customHeight="1" thickTop="1" x14ac:dyDescent="0.3">
      <c r="A13" s="19" t="s">
        <v>19</v>
      </c>
      <c r="C13" s="76" t="s">
        <v>72</v>
      </c>
      <c r="D13" s="91" t="s">
        <v>15</v>
      </c>
      <c r="E13" s="78">
        <v>23120</v>
      </c>
      <c r="F13" s="79" t="s">
        <v>29</v>
      </c>
      <c r="G13" s="78">
        <v>10.3</v>
      </c>
      <c r="H13" s="80">
        <f>G13+G15+G14</f>
        <v>369.03000000000003</v>
      </c>
    </row>
    <row r="14" spans="1:12" s="11" customFormat="1" ht="38.25" customHeight="1" x14ac:dyDescent="0.3">
      <c r="A14" s="19"/>
      <c r="C14" s="81"/>
      <c r="D14" s="82" t="s">
        <v>30</v>
      </c>
      <c r="E14" s="83">
        <v>22606</v>
      </c>
      <c r="F14" s="83" t="s">
        <v>29</v>
      </c>
      <c r="G14" s="83">
        <v>106.29</v>
      </c>
      <c r="H14" s="84"/>
    </row>
    <row r="15" spans="1:12" s="11" customFormat="1" ht="38.25" customHeight="1" thickBot="1" x14ac:dyDescent="0.35">
      <c r="C15" s="85"/>
      <c r="D15" s="86" t="s">
        <v>18</v>
      </c>
      <c r="E15" s="87">
        <v>23020</v>
      </c>
      <c r="F15" s="88" t="s">
        <v>29</v>
      </c>
      <c r="G15" s="89">
        <v>252.44</v>
      </c>
      <c r="H15" s="90"/>
    </row>
    <row r="16" spans="1:12" s="11" customFormat="1" ht="38.25" customHeight="1" thickTop="1" x14ac:dyDescent="0.3">
      <c r="C16" s="76" t="s">
        <v>73</v>
      </c>
      <c r="D16" s="91" t="s">
        <v>15</v>
      </c>
      <c r="E16" s="92">
        <v>23120</v>
      </c>
      <c r="F16" s="79" t="s">
        <v>31</v>
      </c>
      <c r="G16" s="92">
        <v>225.27</v>
      </c>
      <c r="H16" s="80">
        <v>387.42</v>
      </c>
    </row>
    <row r="17" spans="1:9" s="11" customFormat="1" ht="38.25" customHeight="1" x14ac:dyDescent="0.3">
      <c r="C17" s="81"/>
      <c r="D17" s="82" t="s">
        <v>30</v>
      </c>
      <c r="E17" s="83">
        <v>22606</v>
      </c>
      <c r="F17" s="83" t="s">
        <v>31</v>
      </c>
      <c r="G17" s="83">
        <v>100.8</v>
      </c>
      <c r="H17" s="84"/>
    </row>
    <row r="18" spans="1:9" s="11" customFormat="1" ht="38.25" customHeight="1" thickBot="1" x14ac:dyDescent="0.35">
      <c r="C18" s="85"/>
      <c r="D18" s="86" t="s">
        <v>18</v>
      </c>
      <c r="E18" s="87">
        <v>23020</v>
      </c>
      <c r="F18" s="88" t="s">
        <v>31</v>
      </c>
      <c r="G18" s="89">
        <v>61.35</v>
      </c>
      <c r="H18" s="90"/>
    </row>
    <row r="19" spans="1:9" s="11" customFormat="1" ht="38.25" customHeight="1" thickTop="1" thickBot="1" x14ac:dyDescent="0.35">
      <c r="C19" s="93" t="s">
        <v>74</v>
      </c>
      <c r="D19" s="94" t="s">
        <v>32</v>
      </c>
      <c r="E19" s="78">
        <v>23020</v>
      </c>
      <c r="F19" s="79" t="s">
        <v>33</v>
      </c>
      <c r="G19" s="78">
        <v>74.2</v>
      </c>
      <c r="H19" s="95">
        <v>74.2</v>
      </c>
      <c r="I19" s="39"/>
    </row>
    <row r="20" spans="1:9" s="11" customFormat="1" ht="31.5" customHeight="1" thickTop="1" x14ac:dyDescent="0.3">
      <c r="C20" s="76" t="s">
        <v>75</v>
      </c>
      <c r="D20" s="77" t="s">
        <v>15</v>
      </c>
      <c r="E20" s="78">
        <v>23120</v>
      </c>
      <c r="F20" s="79" t="s">
        <v>29</v>
      </c>
      <c r="G20" s="78">
        <v>9.9</v>
      </c>
      <c r="H20" s="80">
        <f>G20+G21</f>
        <v>75.850000000000009</v>
      </c>
    </row>
    <row r="21" spans="1:9" s="11" customFormat="1" ht="25.5" customHeight="1" thickBot="1" x14ac:dyDescent="0.35">
      <c r="C21" s="96"/>
      <c r="D21" s="94" t="s">
        <v>32</v>
      </c>
      <c r="E21" s="97">
        <v>23020</v>
      </c>
      <c r="F21" s="98" t="s">
        <v>29</v>
      </c>
      <c r="G21" s="89">
        <v>65.95</v>
      </c>
      <c r="H21" s="90"/>
    </row>
    <row r="22" spans="1:9" s="11" customFormat="1" ht="30.75" customHeight="1" thickTop="1" thickBot="1" x14ac:dyDescent="0.35">
      <c r="A22" s="18"/>
      <c r="C22" s="76" t="s">
        <v>76</v>
      </c>
      <c r="D22" s="94" t="s">
        <v>15</v>
      </c>
      <c r="E22" s="78">
        <v>23120</v>
      </c>
      <c r="F22" s="79" t="s">
        <v>34</v>
      </c>
      <c r="G22" s="78">
        <f>22.8+65.65</f>
        <v>88.45</v>
      </c>
      <c r="H22" s="80">
        <f>G24+G22+G23</f>
        <v>442.39</v>
      </c>
    </row>
    <row r="23" spans="1:9" s="11" customFormat="1" ht="26.25" customHeight="1" thickTop="1" thickBot="1" x14ac:dyDescent="0.35">
      <c r="A23" s="18"/>
      <c r="C23" s="81"/>
      <c r="D23" s="94" t="s">
        <v>30</v>
      </c>
      <c r="E23" s="92">
        <v>22606</v>
      </c>
      <c r="F23" s="79" t="s">
        <v>34</v>
      </c>
      <c r="G23" s="92">
        <v>101.5</v>
      </c>
      <c r="H23" s="84"/>
    </row>
    <row r="24" spans="1:9" s="11" customFormat="1" ht="36" customHeight="1" thickTop="1" thickBot="1" x14ac:dyDescent="0.35">
      <c r="C24" s="96"/>
      <c r="D24" s="99" t="s">
        <v>32</v>
      </c>
      <c r="E24" s="100">
        <v>23020</v>
      </c>
      <c r="F24" s="101" t="s">
        <v>34</v>
      </c>
      <c r="G24" s="102">
        <v>252.44</v>
      </c>
      <c r="H24" s="90"/>
    </row>
    <row r="25" spans="1:9" s="11" customFormat="1" ht="24.75" customHeight="1" thickTop="1" thickBot="1" x14ac:dyDescent="0.35">
      <c r="A25" s="19"/>
      <c r="C25" s="93" t="s">
        <v>77</v>
      </c>
      <c r="D25" s="103" t="s">
        <v>32</v>
      </c>
      <c r="E25" s="92">
        <v>23020</v>
      </c>
      <c r="F25" s="79" t="s">
        <v>35</v>
      </c>
      <c r="G25" s="104">
        <v>98.76</v>
      </c>
      <c r="H25" s="95">
        <f>G25</f>
        <v>98.76</v>
      </c>
    </row>
    <row r="26" spans="1:9" ht="34.5" customHeight="1" thickTop="1" x14ac:dyDescent="0.3">
      <c r="C26" s="76" t="s">
        <v>78</v>
      </c>
      <c r="D26" s="77" t="s">
        <v>32</v>
      </c>
      <c r="E26" s="78">
        <v>23020</v>
      </c>
      <c r="F26" s="105" t="s">
        <v>40</v>
      </c>
      <c r="G26" s="78">
        <v>29.2</v>
      </c>
      <c r="H26" s="80">
        <f>G26+G27</f>
        <v>150.64999999999998</v>
      </c>
    </row>
    <row r="27" spans="1:9" ht="34.5" customHeight="1" thickBot="1" x14ac:dyDescent="0.35">
      <c r="C27" s="96"/>
      <c r="D27" s="94" t="s">
        <v>15</v>
      </c>
      <c r="E27" s="97">
        <v>23120</v>
      </c>
      <c r="F27" s="106" t="s">
        <v>39</v>
      </c>
      <c r="G27" s="89">
        <f>92.63+28.82</f>
        <v>121.44999999999999</v>
      </c>
      <c r="H27" s="90"/>
    </row>
    <row r="28" spans="1:9" s="11" customFormat="1" ht="31.5" customHeight="1" thickTop="1" x14ac:dyDescent="0.3">
      <c r="A28" s="18"/>
      <c r="C28" s="76" t="s">
        <v>79</v>
      </c>
      <c r="D28" s="107" t="s">
        <v>32</v>
      </c>
      <c r="E28" s="78">
        <v>23020</v>
      </c>
      <c r="F28" s="78" t="s">
        <v>41</v>
      </c>
      <c r="G28" s="104">
        <v>9</v>
      </c>
      <c r="H28" s="80">
        <f>G29+G28</f>
        <v>16.09</v>
      </c>
    </row>
    <row r="29" spans="1:9" s="11" customFormat="1" ht="27.75" customHeight="1" thickBot="1" x14ac:dyDescent="0.35">
      <c r="A29" s="18"/>
      <c r="C29" s="96"/>
      <c r="D29" s="94" t="s">
        <v>15</v>
      </c>
      <c r="E29" s="108">
        <v>23120</v>
      </c>
      <c r="F29" s="109" t="s">
        <v>42</v>
      </c>
      <c r="G29" s="110">
        <v>7.09</v>
      </c>
      <c r="H29" s="90"/>
    </row>
    <row r="30" spans="1:9" s="11" customFormat="1" ht="27.75" customHeight="1" thickTop="1" x14ac:dyDescent="0.3">
      <c r="A30" s="18"/>
      <c r="C30" s="76" t="s">
        <v>80</v>
      </c>
      <c r="D30" s="107" t="s">
        <v>32</v>
      </c>
      <c r="E30" s="78">
        <v>23020</v>
      </c>
      <c r="F30" s="78" t="s">
        <v>50</v>
      </c>
      <c r="G30" s="104">
        <v>21</v>
      </c>
      <c r="H30" s="80">
        <f>G30+G31</f>
        <v>53.93</v>
      </c>
    </row>
    <row r="31" spans="1:9" s="11" customFormat="1" ht="33.75" customHeight="1" thickBot="1" x14ac:dyDescent="0.35">
      <c r="C31" s="96"/>
      <c r="D31" s="94" t="s">
        <v>15</v>
      </c>
      <c r="E31" s="98">
        <v>23120</v>
      </c>
      <c r="F31" s="109" t="s">
        <v>50</v>
      </c>
      <c r="G31" s="110">
        <v>32.93</v>
      </c>
      <c r="H31" s="90"/>
    </row>
    <row r="32" spans="1:9" s="11" customFormat="1" ht="15" customHeight="1" thickTop="1" thickBot="1" x14ac:dyDescent="0.35">
      <c r="A32" s="18"/>
      <c r="C32" s="111"/>
      <c r="D32" s="112"/>
      <c r="E32" s="113"/>
      <c r="F32" s="114"/>
      <c r="G32" s="115"/>
      <c r="H32" s="116"/>
    </row>
    <row r="33" spans="1:10" s="10" customFormat="1" ht="35.25" customHeight="1" thickBot="1" x14ac:dyDescent="0.35">
      <c r="A33" s="16"/>
      <c r="C33" s="117" t="s">
        <v>20</v>
      </c>
      <c r="D33" s="118"/>
      <c r="E33" s="118"/>
      <c r="F33" s="118"/>
      <c r="G33" s="119"/>
      <c r="H33" s="120">
        <f>SUM(H9:H32)</f>
        <v>2022.0099999999998</v>
      </c>
      <c r="J33" s="10" t="s">
        <v>21</v>
      </c>
    </row>
    <row r="34" spans="1:10" ht="19.5" customHeight="1" x14ac:dyDescent="0.3">
      <c r="C34" s="66"/>
      <c r="D34" s="67"/>
      <c r="E34" s="121"/>
      <c r="F34" s="121"/>
      <c r="G34" s="66"/>
      <c r="H34" s="66"/>
    </row>
    <row r="35" spans="1:10" ht="16.2" thickBot="1" x14ac:dyDescent="0.35">
      <c r="C35" s="66"/>
      <c r="D35" s="67"/>
      <c r="E35" s="66"/>
      <c r="F35" s="66"/>
      <c r="G35" s="66"/>
      <c r="H35" s="66"/>
    </row>
    <row r="36" spans="1:10" s="11" customFormat="1" ht="25.35" customHeight="1" thickBot="1" x14ac:dyDescent="0.35">
      <c r="A36" s="18" t="s">
        <v>22</v>
      </c>
      <c r="C36" s="122" t="s">
        <v>81</v>
      </c>
      <c r="D36" s="123" t="s">
        <v>15</v>
      </c>
      <c r="E36" s="124">
        <v>23120</v>
      </c>
      <c r="F36" s="125" t="s">
        <v>38</v>
      </c>
      <c r="G36" s="125">
        <v>22.7</v>
      </c>
      <c r="H36" s="126">
        <v>22.7</v>
      </c>
    </row>
    <row r="37" spans="1:10" s="11" customFormat="1" ht="25.35" customHeight="1" thickTop="1" x14ac:dyDescent="0.3">
      <c r="A37" s="18" t="s">
        <v>25</v>
      </c>
      <c r="C37" s="76" t="s">
        <v>82</v>
      </c>
      <c r="D37" s="127" t="s">
        <v>18</v>
      </c>
      <c r="E37" s="128">
        <v>23020</v>
      </c>
      <c r="F37" s="78" t="s">
        <v>24</v>
      </c>
      <c r="G37" s="129">
        <v>115.4</v>
      </c>
      <c r="H37" s="80">
        <f>SUM(G37,G38,G39,G40,G41)</f>
        <v>295.20999999999998</v>
      </c>
      <c r="I37" s="11" t="s">
        <v>48</v>
      </c>
    </row>
    <row r="38" spans="1:10" s="11" customFormat="1" ht="25.35" customHeight="1" x14ac:dyDescent="0.3">
      <c r="A38" s="18"/>
      <c r="C38" s="81"/>
      <c r="D38" s="130"/>
      <c r="E38" s="131"/>
      <c r="F38" s="108" t="s">
        <v>43</v>
      </c>
      <c r="G38" s="132">
        <v>119.15</v>
      </c>
      <c r="H38" s="84"/>
      <c r="I38" s="11" t="s">
        <v>49</v>
      </c>
    </row>
    <row r="39" spans="1:10" s="11" customFormat="1" ht="25.35" customHeight="1" x14ac:dyDescent="0.3">
      <c r="A39" s="18"/>
      <c r="C39" s="81"/>
      <c r="D39" s="133" t="s">
        <v>15</v>
      </c>
      <c r="E39" s="134">
        <v>23110</v>
      </c>
      <c r="F39" s="83" t="s">
        <v>24</v>
      </c>
      <c r="G39" s="135">
        <f>11.35*2</f>
        <v>22.7</v>
      </c>
      <c r="H39" s="84"/>
    </row>
    <row r="40" spans="1:10" s="11" customFormat="1" ht="25.35" customHeight="1" x14ac:dyDescent="0.3">
      <c r="A40" s="18"/>
      <c r="C40" s="81"/>
      <c r="D40" s="131"/>
      <c r="E40" s="130"/>
      <c r="F40" s="108" t="s">
        <v>44</v>
      </c>
      <c r="G40" s="108">
        <v>13.25</v>
      </c>
      <c r="H40" s="84"/>
    </row>
    <row r="41" spans="1:10" s="11" customFormat="1" ht="25.35" customHeight="1" thickBot="1" x14ac:dyDescent="0.35">
      <c r="A41" s="18" t="s">
        <v>27</v>
      </c>
      <c r="C41" s="96"/>
      <c r="D41" s="136" t="s">
        <v>47</v>
      </c>
      <c r="E41" s="88">
        <v>22699</v>
      </c>
      <c r="F41" s="137" t="s">
        <v>45</v>
      </c>
      <c r="G41" s="88">
        <v>24.71</v>
      </c>
      <c r="H41" s="90"/>
    </row>
    <row r="42" spans="1:10" s="11" customFormat="1" ht="24" customHeight="1" thickTop="1" thickBot="1" x14ac:dyDescent="0.35">
      <c r="C42" s="138" t="s">
        <v>83</v>
      </c>
      <c r="D42" s="139" t="s">
        <v>47</v>
      </c>
      <c r="E42" s="100">
        <v>22699</v>
      </c>
      <c r="F42" s="100" t="s">
        <v>46</v>
      </c>
      <c r="G42" s="102">
        <v>11.14</v>
      </c>
      <c r="H42" s="140">
        <v>11.14</v>
      </c>
    </row>
    <row r="43" spans="1:10" s="11" customFormat="1" ht="28.5" customHeight="1" thickTop="1" x14ac:dyDescent="0.3">
      <c r="A43" s="18"/>
      <c r="C43" s="76" t="s">
        <v>84</v>
      </c>
      <c r="D43" s="128" t="s">
        <v>15</v>
      </c>
      <c r="E43" s="127">
        <v>23120</v>
      </c>
      <c r="F43" s="108" t="s">
        <v>51</v>
      </c>
      <c r="G43" s="132">
        <v>23.25</v>
      </c>
      <c r="H43" s="80">
        <f>SUM(G43,G44,G45,G46)</f>
        <v>56.25</v>
      </c>
    </row>
    <row r="44" spans="1:10" s="11" customFormat="1" ht="29.25" customHeight="1" x14ac:dyDescent="0.3">
      <c r="A44" s="18"/>
      <c r="C44" s="81"/>
      <c r="D44" s="141"/>
      <c r="E44" s="142"/>
      <c r="F44" s="83" t="s">
        <v>52</v>
      </c>
      <c r="G44" s="135">
        <v>10.3</v>
      </c>
      <c r="H44" s="84"/>
    </row>
    <row r="45" spans="1:10" s="11" customFormat="1" ht="29.25" customHeight="1" x14ac:dyDescent="0.3">
      <c r="A45" s="18"/>
      <c r="C45" s="81"/>
      <c r="D45" s="141"/>
      <c r="E45" s="142"/>
      <c r="F45" s="83" t="s">
        <v>53</v>
      </c>
      <c r="G45" s="135">
        <v>11.35</v>
      </c>
      <c r="H45" s="84"/>
    </row>
    <row r="46" spans="1:10" s="11" customFormat="1" ht="36.75" customHeight="1" thickBot="1" x14ac:dyDescent="0.35">
      <c r="A46" s="18"/>
      <c r="C46" s="143"/>
      <c r="D46" s="144"/>
      <c r="E46" s="145"/>
      <c r="F46" s="113" t="s">
        <v>54</v>
      </c>
      <c r="G46" s="146">
        <v>11.35</v>
      </c>
      <c r="H46" s="84"/>
    </row>
    <row r="47" spans="1:10" s="10" customFormat="1" ht="32.25" customHeight="1" thickBot="1" x14ac:dyDescent="0.35">
      <c r="A47" s="16"/>
      <c r="C47" s="117" t="s">
        <v>26</v>
      </c>
      <c r="D47" s="147"/>
      <c r="E47" s="147"/>
      <c r="F47" s="147"/>
      <c r="G47" s="148"/>
      <c r="H47" s="149">
        <f>SUM(H36:H46)</f>
        <v>385.29999999999995</v>
      </c>
    </row>
    <row r="48" spans="1:10" ht="7.5" customHeight="1" thickBot="1" x14ac:dyDescent="0.35">
      <c r="C48" s="66"/>
      <c r="D48" s="67"/>
      <c r="E48" s="66"/>
      <c r="F48" s="66"/>
      <c r="G48" s="66"/>
      <c r="H48" s="66"/>
    </row>
    <row r="49" spans="1:8" s="14" customFormat="1" ht="25.8" x14ac:dyDescent="0.5">
      <c r="A49" s="15"/>
      <c r="C49" s="150" t="s">
        <v>70</v>
      </c>
      <c r="D49" s="151"/>
      <c r="E49" s="151"/>
      <c r="F49" s="151"/>
      <c r="G49" s="152"/>
      <c r="H49" s="153">
        <f>H33+H47</f>
        <v>2407.3099999999995</v>
      </c>
    </row>
    <row r="50" spans="1:8" s="14" customFormat="1" ht="15" customHeight="1" thickBot="1" x14ac:dyDescent="0.55000000000000004">
      <c r="A50" s="15"/>
      <c r="C50" s="154"/>
      <c r="D50" s="155"/>
      <c r="E50" s="155"/>
      <c r="F50" s="155"/>
      <c r="G50" s="156"/>
      <c r="H50" s="157"/>
    </row>
  </sheetData>
  <mergeCells count="30">
    <mergeCell ref="C33:G33"/>
    <mergeCell ref="C49:G50"/>
    <mergeCell ref="H49:H50"/>
    <mergeCell ref="C47:G47"/>
    <mergeCell ref="D37:D38"/>
    <mergeCell ref="E37:E38"/>
    <mergeCell ref="E39:E40"/>
    <mergeCell ref="D39:D40"/>
    <mergeCell ref="C37:C41"/>
    <mergeCell ref="H37:H41"/>
    <mergeCell ref="H43:H46"/>
    <mergeCell ref="E43:E46"/>
    <mergeCell ref="C43:C46"/>
    <mergeCell ref="D43:D46"/>
    <mergeCell ref="C30:C31"/>
    <mergeCell ref="C16:C18"/>
    <mergeCell ref="H16:H18"/>
    <mergeCell ref="H28:H29"/>
    <mergeCell ref="H30:H31"/>
    <mergeCell ref="C28:C29"/>
    <mergeCell ref="C10:C12"/>
    <mergeCell ref="H10:H12"/>
    <mergeCell ref="C26:C27"/>
    <mergeCell ref="H26:H27"/>
    <mergeCell ref="C22:C24"/>
    <mergeCell ref="H22:H24"/>
    <mergeCell ref="C13:C15"/>
    <mergeCell ref="H13:H15"/>
    <mergeCell ref="C20:C21"/>
    <mergeCell ref="H20:H21"/>
  </mergeCells>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85421-3285-4F87-9227-79A490F352A7}">
  <sheetPr>
    <pageSetUpPr fitToPage="1"/>
  </sheetPr>
  <dimension ref="A5:M59"/>
  <sheetViews>
    <sheetView showGridLines="0" topLeftCell="B1" zoomScale="95" zoomScaleNormal="95" workbookViewId="0">
      <selection activeCell="C6" sqref="C6"/>
    </sheetView>
  </sheetViews>
  <sheetFormatPr defaultColWidth="11.44140625" defaultRowHeight="15.6" x14ac:dyDescent="0.3"/>
  <cols>
    <col min="1" max="1" width="11.44140625" style="15"/>
    <col min="2" max="2" width="4.109375" customWidth="1"/>
    <col min="3" max="3" width="25.109375" customWidth="1"/>
    <col min="4" max="4" width="42.6640625" style="21" customWidth="1"/>
    <col min="5" max="7" width="13.6640625" customWidth="1"/>
    <col min="8" max="8" width="20.33203125" customWidth="1"/>
    <col min="9" max="9" width="5.109375" hidden="1" customWidth="1"/>
    <col min="10" max="11" width="0" hidden="1" customWidth="1"/>
    <col min="12" max="12" width="14.33203125" hidden="1" customWidth="1"/>
    <col min="13" max="13" width="44" customWidth="1"/>
  </cols>
  <sheetData>
    <row r="5" spans="1:12" ht="16.2" thickBot="1" x14ac:dyDescent="0.35"/>
    <row r="6" spans="1:12" s="5" customFormat="1" ht="29.25" customHeight="1" thickBot="1" x14ac:dyDescent="0.35">
      <c r="A6" s="16"/>
      <c r="C6" s="62" t="s">
        <v>58</v>
      </c>
      <c r="D6" s="63"/>
      <c r="E6" s="64"/>
      <c r="F6" s="64"/>
      <c r="G6" s="64"/>
      <c r="H6" s="65"/>
    </row>
    <row r="7" spans="1:12" ht="16.2" thickBot="1" x14ac:dyDescent="0.35">
      <c r="C7" s="66"/>
      <c r="D7" s="67"/>
      <c r="E7" s="66"/>
      <c r="F7" s="66"/>
      <c r="G7" s="66"/>
      <c r="H7" s="66"/>
      <c r="J7" s="9" t="s">
        <v>1</v>
      </c>
      <c r="K7" t="s">
        <v>2</v>
      </c>
      <c r="L7" t="s">
        <v>3</v>
      </c>
    </row>
    <row r="8" spans="1:12" s="9" customFormat="1" ht="22.5" customHeight="1" thickBot="1" x14ac:dyDescent="0.35">
      <c r="A8" s="17"/>
      <c r="C8" s="68" t="s">
        <v>4</v>
      </c>
      <c r="D8" s="69" t="s">
        <v>5</v>
      </c>
      <c r="E8" s="70" t="s">
        <v>6</v>
      </c>
      <c r="F8" s="70" t="s">
        <v>7</v>
      </c>
      <c r="G8" s="70" t="s">
        <v>8</v>
      </c>
      <c r="H8" s="71" t="s">
        <v>9</v>
      </c>
      <c r="J8" s="9" t="s">
        <v>10</v>
      </c>
      <c r="K8" s="9" t="s">
        <v>11</v>
      </c>
      <c r="L8" s="9" t="s">
        <v>12</v>
      </c>
    </row>
    <row r="9" spans="1:12" ht="6" customHeight="1" thickBot="1" x14ac:dyDescent="0.35">
      <c r="C9" s="72"/>
      <c r="D9" s="73"/>
      <c r="E9" s="74"/>
      <c r="F9" s="74"/>
      <c r="G9" s="74"/>
      <c r="H9" s="75"/>
    </row>
    <row r="10" spans="1:12" s="11" customFormat="1" ht="38.25" customHeight="1" thickTop="1" thickBot="1" x14ac:dyDescent="0.35">
      <c r="C10" s="93" t="s">
        <v>85</v>
      </c>
      <c r="D10" s="94" t="s">
        <v>56</v>
      </c>
      <c r="E10" s="78">
        <v>23120</v>
      </c>
      <c r="F10" s="79" t="s">
        <v>55</v>
      </c>
      <c r="G10" s="78">
        <v>22.1</v>
      </c>
      <c r="H10" s="95">
        <f>G10</f>
        <v>22.1</v>
      </c>
      <c r="I10" s="39"/>
    </row>
    <row r="11" spans="1:12" s="11" customFormat="1" ht="38.25" customHeight="1" thickTop="1" thickBot="1" x14ac:dyDescent="0.35">
      <c r="C11" s="93" t="s">
        <v>86</v>
      </c>
      <c r="D11" s="158" t="s">
        <v>56</v>
      </c>
      <c r="E11" s="78">
        <v>23120</v>
      </c>
      <c r="F11" s="79" t="s">
        <v>67</v>
      </c>
      <c r="G11" s="78">
        <v>77.95</v>
      </c>
      <c r="H11" s="95">
        <f>G11</f>
        <v>77.95</v>
      </c>
      <c r="I11" s="43"/>
    </row>
    <row r="12" spans="1:12" s="11" customFormat="1" ht="31.5" customHeight="1" thickTop="1" thickBot="1" x14ac:dyDescent="0.35">
      <c r="C12" s="93" t="s">
        <v>78</v>
      </c>
      <c r="D12" s="77" t="s">
        <v>56</v>
      </c>
      <c r="E12" s="78">
        <v>23120</v>
      </c>
      <c r="F12" s="79" t="s">
        <v>65</v>
      </c>
      <c r="G12" s="78">
        <f>21.53+15.72</f>
        <v>37.25</v>
      </c>
      <c r="H12" s="95">
        <f>G12</f>
        <v>37.25</v>
      </c>
    </row>
    <row r="13" spans="1:12" s="11" customFormat="1" ht="31.5" customHeight="1" thickTop="1" thickBot="1" x14ac:dyDescent="0.35">
      <c r="C13" s="93" t="s">
        <v>79</v>
      </c>
      <c r="D13" s="77" t="s">
        <v>56</v>
      </c>
      <c r="E13" s="78">
        <v>23120</v>
      </c>
      <c r="F13" s="79" t="s">
        <v>66</v>
      </c>
      <c r="G13" s="78">
        <v>31.2</v>
      </c>
      <c r="H13" s="95">
        <f>G13</f>
        <v>31.2</v>
      </c>
    </row>
    <row r="14" spans="1:12" s="11" customFormat="1" ht="31.5" customHeight="1" thickTop="1" thickBot="1" x14ac:dyDescent="0.35">
      <c r="C14" s="93" t="s">
        <v>87</v>
      </c>
      <c r="D14" s="77" t="s">
        <v>57</v>
      </c>
      <c r="E14" s="78">
        <v>23020</v>
      </c>
      <c r="F14" s="79" t="s">
        <v>59</v>
      </c>
      <c r="G14" s="78">
        <v>95.12</v>
      </c>
      <c r="H14" s="95">
        <f t="shared" ref="H14:H19" si="0">G14</f>
        <v>95.12</v>
      </c>
    </row>
    <row r="15" spans="1:12" s="11" customFormat="1" ht="30" thickTop="1" thickBot="1" x14ac:dyDescent="0.35">
      <c r="A15" s="19"/>
      <c r="C15" s="93" t="s">
        <v>88</v>
      </c>
      <c r="D15" s="103" t="s">
        <v>56</v>
      </c>
      <c r="E15" s="92">
        <v>23120</v>
      </c>
      <c r="F15" s="79" t="s">
        <v>42</v>
      </c>
      <c r="G15" s="104">
        <v>6.8</v>
      </c>
      <c r="H15" s="95">
        <f t="shared" si="0"/>
        <v>6.8</v>
      </c>
    </row>
    <row r="16" spans="1:12" s="11" customFormat="1" ht="31.5" customHeight="1" thickTop="1" thickBot="1" x14ac:dyDescent="0.35">
      <c r="A16" s="18"/>
      <c r="C16" s="93" t="s">
        <v>89</v>
      </c>
      <c r="D16" s="107" t="s">
        <v>57</v>
      </c>
      <c r="E16" s="78">
        <v>23020</v>
      </c>
      <c r="F16" s="78" t="s">
        <v>60</v>
      </c>
      <c r="G16" s="104">
        <v>84.67</v>
      </c>
      <c r="H16" s="95">
        <f t="shared" si="0"/>
        <v>84.67</v>
      </c>
    </row>
    <row r="17" spans="1:10" s="11" customFormat="1" ht="31.5" customHeight="1" thickTop="1" thickBot="1" x14ac:dyDescent="0.35">
      <c r="A17" s="18"/>
      <c r="C17" s="93" t="s">
        <v>80</v>
      </c>
      <c r="D17" s="107" t="s">
        <v>57</v>
      </c>
      <c r="E17" s="78">
        <v>23020</v>
      </c>
      <c r="F17" s="78" t="s">
        <v>39</v>
      </c>
      <c r="G17" s="104">
        <v>33.36</v>
      </c>
      <c r="H17" s="95">
        <f t="shared" si="0"/>
        <v>33.36</v>
      </c>
    </row>
    <row r="18" spans="1:10" s="11" customFormat="1" ht="31.5" customHeight="1" thickTop="1" thickBot="1" x14ac:dyDescent="0.35">
      <c r="A18" s="18"/>
      <c r="C18" s="93" t="s">
        <v>90</v>
      </c>
      <c r="D18" s="107" t="s">
        <v>56</v>
      </c>
      <c r="E18" s="78">
        <v>23020</v>
      </c>
      <c r="F18" s="78" t="s">
        <v>68</v>
      </c>
      <c r="G18" s="104">
        <f>50.44+83.33</f>
        <v>133.76999999999998</v>
      </c>
      <c r="H18" s="95">
        <f t="shared" si="0"/>
        <v>133.76999999999998</v>
      </c>
    </row>
    <row r="19" spans="1:10" s="11" customFormat="1" ht="27.75" customHeight="1" thickTop="1" thickBot="1" x14ac:dyDescent="0.35">
      <c r="A19" s="18"/>
      <c r="C19" s="93" t="s">
        <v>77</v>
      </c>
      <c r="D19" s="107" t="s">
        <v>57</v>
      </c>
      <c r="E19" s="78">
        <v>23020</v>
      </c>
      <c r="F19" s="78" t="s">
        <v>35</v>
      </c>
      <c r="G19" s="104">
        <v>83.8</v>
      </c>
      <c r="H19" s="95">
        <f t="shared" si="0"/>
        <v>83.8</v>
      </c>
    </row>
    <row r="20" spans="1:10" s="11" customFormat="1" ht="27.75" customHeight="1" thickTop="1" thickBot="1" x14ac:dyDescent="0.35">
      <c r="A20" s="18"/>
      <c r="C20" s="76" t="s">
        <v>91</v>
      </c>
      <c r="D20" s="107" t="s">
        <v>57</v>
      </c>
      <c r="E20" s="78">
        <v>23020</v>
      </c>
      <c r="F20" s="78" t="s">
        <v>60</v>
      </c>
      <c r="G20" s="104">
        <v>97.22</v>
      </c>
      <c r="H20" s="80">
        <f>G20+G21</f>
        <v>232.37</v>
      </c>
    </row>
    <row r="21" spans="1:10" s="11" customFormat="1" ht="34.5" customHeight="1" thickTop="1" thickBot="1" x14ac:dyDescent="0.35">
      <c r="A21" s="18"/>
      <c r="C21" s="143"/>
      <c r="D21" s="112" t="s">
        <v>56</v>
      </c>
      <c r="E21" s="113">
        <v>23120</v>
      </c>
      <c r="F21" s="114" t="s">
        <v>60</v>
      </c>
      <c r="G21" s="115">
        <v>135.15</v>
      </c>
      <c r="H21" s="90"/>
    </row>
    <row r="22" spans="1:10" s="11" customFormat="1" ht="34.5" customHeight="1" thickTop="1" thickBot="1" x14ac:dyDescent="0.35">
      <c r="A22" s="18"/>
      <c r="C22" s="76" t="s">
        <v>92</v>
      </c>
      <c r="D22" s="107" t="s">
        <v>57</v>
      </c>
      <c r="E22" s="78">
        <v>23020</v>
      </c>
      <c r="F22" s="78" t="s">
        <v>42</v>
      </c>
      <c r="G22" s="104">
        <v>7.2</v>
      </c>
      <c r="H22" s="80">
        <f>G22+G23</f>
        <v>37.67</v>
      </c>
    </row>
    <row r="23" spans="1:10" s="11" customFormat="1" ht="34.5" customHeight="1" thickTop="1" thickBot="1" x14ac:dyDescent="0.35">
      <c r="A23" s="18"/>
      <c r="C23" s="96"/>
      <c r="D23" s="159" t="s">
        <v>56</v>
      </c>
      <c r="E23" s="100">
        <v>23120</v>
      </c>
      <c r="F23" s="100" t="s">
        <v>42</v>
      </c>
      <c r="G23" s="102">
        <f>28.2+2.27</f>
        <v>30.47</v>
      </c>
      <c r="H23" s="90"/>
    </row>
    <row r="24" spans="1:10" s="10" customFormat="1" ht="35.25" customHeight="1" thickTop="1" thickBot="1" x14ac:dyDescent="0.35">
      <c r="A24" s="16"/>
      <c r="C24" s="117" t="s">
        <v>20</v>
      </c>
      <c r="D24" s="118"/>
      <c r="E24" s="118"/>
      <c r="F24" s="118"/>
      <c r="G24" s="119"/>
      <c r="H24" s="120">
        <f>SUM(H9:H22)</f>
        <v>876.06</v>
      </c>
      <c r="J24" s="10" t="s">
        <v>21</v>
      </c>
    </row>
    <row r="25" spans="1:10" ht="19.5" customHeight="1" thickBot="1" x14ac:dyDescent="0.35">
      <c r="C25" s="66"/>
      <c r="D25" s="67"/>
      <c r="E25" s="121"/>
      <c r="F25" s="121"/>
      <c r="G25" s="66"/>
      <c r="H25" s="66"/>
    </row>
    <row r="26" spans="1:10" s="11" customFormat="1" ht="25.35" customHeight="1" thickBot="1" x14ac:dyDescent="0.35">
      <c r="A26" s="18"/>
      <c r="C26" s="160" t="s">
        <v>93</v>
      </c>
      <c r="D26" s="123" t="s">
        <v>57</v>
      </c>
      <c r="E26" s="161">
        <v>23020</v>
      </c>
      <c r="F26" s="161" t="s">
        <v>36</v>
      </c>
      <c r="G26" s="162">
        <v>17.420000000000002</v>
      </c>
      <c r="H26" s="163">
        <f>SUM(G26)</f>
        <v>17.420000000000002</v>
      </c>
    </row>
    <row r="27" spans="1:10" s="11" customFormat="1" ht="25.35" customHeight="1" thickTop="1" thickBot="1" x14ac:dyDescent="0.35">
      <c r="A27" s="18"/>
      <c r="C27" s="164" t="s">
        <v>94</v>
      </c>
      <c r="D27" s="165" t="s">
        <v>57</v>
      </c>
      <c r="E27" s="161">
        <v>23020</v>
      </c>
      <c r="F27" s="161" t="s">
        <v>36</v>
      </c>
      <c r="G27" s="166">
        <v>17.420000000000002</v>
      </c>
      <c r="H27" s="167">
        <f>SUM(G27)</f>
        <v>17.420000000000002</v>
      </c>
    </row>
    <row r="28" spans="1:10" s="11" customFormat="1" ht="25.35" customHeight="1" thickTop="1" thickBot="1" x14ac:dyDescent="0.35">
      <c r="A28" s="18"/>
      <c r="C28" s="168" t="s">
        <v>95</v>
      </c>
      <c r="D28" s="165" t="s">
        <v>57</v>
      </c>
      <c r="E28" s="169">
        <v>23020</v>
      </c>
      <c r="F28" s="170" t="s">
        <v>36</v>
      </c>
      <c r="G28" s="162">
        <v>17.420000000000002</v>
      </c>
      <c r="H28" s="171">
        <f>SUM(G28)</f>
        <v>17.420000000000002</v>
      </c>
    </row>
    <row r="29" spans="1:10" s="11" customFormat="1" ht="25.35" customHeight="1" thickTop="1" thickBot="1" x14ac:dyDescent="0.35">
      <c r="A29" s="18"/>
      <c r="C29" s="81" t="s">
        <v>96</v>
      </c>
      <c r="D29" s="172" t="s">
        <v>57</v>
      </c>
      <c r="E29" s="173">
        <v>23010</v>
      </c>
      <c r="F29" s="170" t="s">
        <v>36</v>
      </c>
      <c r="G29" s="129">
        <v>34.840000000000003</v>
      </c>
      <c r="H29" s="80">
        <f>SUM(G29:G39)</f>
        <v>152.06</v>
      </c>
    </row>
    <row r="30" spans="1:10" s="11" customFormat="1" ht="25.35" customHeight="1" thickTop="1" x14ac:dyDescent="0.3">
      <c r="A30" s="18"/>
      <c r="C30" s="81"/>
      <c r="D30" s="174"/>
      <c r="E30" s="142"/>
      <c r="F30" s="173" t="s">
        <v>69</v>
      </c>
      <c r="G30" s="135">
        <v>17.8</v>
      </c>
      <c r="H30" s="84"/>
    </row>
    <row r="31" spans="1:10" s="11" customFormat="1" ht="25.35" customHeight="1" thickBot="1" x14ac:dyDescent="0.35">
      <c r="A31" s="18"/>
      <c r="C31" s="81"/>
      <c r="D31" s="175"/>
      <c r="E31" s="176"/>
      <c r="F31" s="176"/>
      <c r="G31" s="177">
        <v>14</v>
      </c>
      <c r="H31" s="84"/>
    </row>
    <row r="32" spans="1:10" s="11" customFormat="1" ht="25.35" customHeight="1" thickTop="1" x14ac:dyDescent="0.3">
      <c r="A32" s="18"/>
      <c r="C32" s="178"/>
      <c r="D32" s="172" t="s">
        <v>56</v>
      </c>
      <c r="E32" s="179">
        <v>23110</v>
      </c>
      <c r="F32" s="127" t="s">
        <v>69</v>
      </c>
      <c r="G32" s="129">
        <v>13.48</v>
      </c>
      <c r="H32" s="84"/>
    </row>
    <row r="33" spans="1:13" s="11" customFormat="1" ht="25.35" customHeight="1" x14ac:dyDescent="0.3">
      <c r="A33" s="18"/>
      <c r="C33" s="178"/>
      <c r="D33" s="174"/>
      <c r="E33" s="180"/>
      <c r="F33" s="142"/>
      <c r="G33" s="132">
        <v>9</v>
      </c>
      <c r="H33" s="84"/>
    </row>
    <row r="34" spans="1:13" s="11" customFormat="1" ht="25.35" customHeight="1" x14ac:dyDescent="0.3">
      <c r="A34" s="18"/>
      <c r="C34" s="178"/>
      <c r="D34" s="174"/>
      <c r="E34" s="180"/>
      <c r="F34" s="142"/>
      <c r="G34" s="135">
        <v>7.5</v>
      </c>
      <c r="H34" s="84"/>
    </row>
    <row r="35" spans="1:13" s="11" customFormat="1" ht="25.35" customHeight="1" x14ac:dyDescent="0.3">
      <c r="A35" s="18"/>
      <c r="C35" s="178"/>
      <c r="D35" s="174"/>
      <c r="E35" s="180"/>
      <c r="F35" s="142"/>
      <c r="G35" s="135">
        <v>6</v>
      </c>
      <c r="H35" s="84"/>
    </row>
    <row r="36" spans="1:13" s="11" customFormat="1" ht="25.35" customHeight="1" x14ac:dyDescent="0.3">
      <c r="A36" s="18"/>
      <c r="C36" s="178"/>
      <c r="D36" s="174"/>
      <c r="E36" s="180"/>
      <c r="F36" s="142"/>
      <c r="G36" s="135">
        <v>7.5</v>
      </c>
      <c r="H36" s="84"/>
    </row>
    <row r="37" spans="1:13" s="11" customFormat="1" ht="25.35" customHeight="1" x14ac:dyDescent="0.3">
      <c r="A37" s="18"/>
      <c r="C37" s="178"/>
      <c r="D37" s="174"/>
      <c r="E37" s="180"/>
      <c r="F37" s="142"/>
      <c r="G37" s="135">
        <v>9</v>
      </c>
      <c r="H37" s="84"/>
    </row>
    <row r="38" spans="1:13" s="11" customFormat="1" ht="25.35" customHeight="1" x14ac:dyDescent="0.3">
      <c r="A38" s="18"/>
      <c r="C38" s="178"/>
      <c r="D38" s="174"/>
      <c r="E38" s="180"/>
      <c r="F38" s="142"/>
      <c r="G38" s="132">
        <v>2.94</v>
      </c>
      <c r="H38" s="84"/>
    </row>
    <row r="39" spans="1:13" s="11" customFormat="1" ht="25.35" customHeight="1" thickBot="1" x14ac:dyDescent="0.35">
      <c r="A39" s="18"/>
      <c r="C39" s="85"/>
      <c r="D39" s="175"/>
      <c r="E39" s="181"/>
      <c r="F39" s="176"/>
      <c r="G39" s="182">
        <v>30</v>
      </c>
      <c r="H39" s="90"/>
    </row>
    <row r="40" spans="1:13" s="11" customFormat="1" ht="25.35" customHeight="1" thickTop="1" thickBot="1" x14ac:dyDescent="0.35">
      <c r="A40" s="18"/>
      <c r="C40" s="76" t="s">
        <v>97</v>
      </c>
      <c r="D40" s="159" t="s">
        <v>57</v>
      </c>
      <c r="E40" s="100">
        <v>23010</v>
      </c>
      <c r="F40" s="100" t="s">
        <v>36</v>
      </c>
      <c r="G40" s="102">
        <v>52.26</v>
      </c>
      <c r="H40" s="80">
        <f>SUM(G40+G41+G42+G43)</f>
        <v>95.210000000000008</v>
      </c>
      <c r="M40" s="44"/>
    </row>
    <row r="41" spans="1:13" s="11" customFormat="1" ht="25.35" customHeight="1" thickTop="1" x14ac:dyDescent="0.3">
      <c r="A41" s="18"/>
      <c r="C41" s="81"/>
      <c r="D41" s="172" t="s">
        <v>56</v>
      </c>
      <c r="E41" s="127">
        <v>23110</v>
      </c>
      <c r="F41" s="127" t="s">
        <v>64</v>
      </c>
      <c r="G41" s="129">
        <v>14.55</v>
      </c>
      <c r="H41" s="84"/>
    </row>
    <row r="42" spans="1:13" s="11" customFormat="1" ht="25.35" customHeight="1" x14ac:dyDescent="0.3">
      <c r="A42" s="18"/>
      <c r="C42" s="81"/>
      <c r="D42" s="174"/>
      <c r="E42" s="142"/>
      <c r="F42" s="142"/>
      <c r="G42" s="132">
        <v>15.15</v>
      </c>
      <c r="H42" s="84"/>
    </row>
    <row r="43" spans="1:13" s="11" customFormat="1" ht="33.75" customHeight="1" thickBot="1" x14ac:dyDescent="0.35">
      <c r="C43" s="96"/>
      <c r="D43" s="175"/>
      <c r="E43" s="176"/>
      <c r="F43" s="176"/>
      <c r="G43" s="183">
        <v>13.25</v>
      </c>
      <c r="H43" s="90"/>
    </row>
    <row r="44" spans="1:13" s="10" customFormat="1" ht="30.75" customHeight="1" thickTop="1" thickBot="1" x14ac:dyDescent="0.35">
      <c r="A44" s="16"/>
      <c r="C44" s="117" t="s">
        <v>37</v>
      </c>
      <c r="D44" s="118"/>
      <c r="E44" s="118"/>
      <c r="F44" s="118"/>
      <c r="G44" s="119"/>
      <c r="H44" s="120">
        <f>SUM(H26:H43)</f>
        <v>299.52999999999997</v>
      </c>
    </row>
    <row r="45" spans="1:13" s="10" customFormat="1" ht="18.600000000000001" x14ac:dyDescent="0.3">
      <c r="A45" s="16"/>
      <c r="C45" s="184"/>
      <c r="D45" s="184"/>
      <c r="E45" s="184"/>
      <c r="F45" s="184"/>
      <c r="G45" s="184"/>
      <c r="H45" s="185"/>
    </row>
    <row r="46" spans="1:13" ht="16.2" thickBot="1" x14ac:dyDescent="0.35">
      <c r="C46" s="66"/>
      <c r="D46" s="67"/>
      <c r="E46" s="66"/>
      <c r="F46" s="66"/>
      <c r="G46" s="66"/>
      <c r="H46" s="66"/>
    </row>
    <row r="47" spans="1:13" s="11" customFormat="1" ht="25.35" customHeight="1" x14ac:dyDescent="0.3">
      <c r="A47" s="18"/>
      <c r="C47" s="195" t="s">
        <v>84</v>
      </c>
      <c r="D47" s="186" t="s">
        <v>56</v>
      </c>
      <c r="E47" s="187">
        <v>23120</v>
      </c>
      <c r="F47" s="187" t="s">
        <v>61</v>
      </c>
      <c r="G47" s="188">
        <v>6.92</v>
      </c>
      <c r="H47" s="189">
        <f>SUM(G47+G48+G49+G50)</f>
        <v>84.78</v>
      </c>
    </row>
    <row r="48" spans="1:13" s="11" customFormat="1" ht="25.35" customHeight="1" thickBot="1" x14ac:dyDescent="0.35">
      <c r="A48" s="18"/>
      <c r="C48" s="81"/>
      <c r="D48" s="175"/>
      <c r="E48" s="176"/>
      <c r="F48" s="176"/>
      <c r="G48" s="98">
        <v>11.35</v>
      </c>
      <c r="H48" s="84"/>
    </row>
    <row r="49" spans="1:8" s="11" customFormat="1" ht="25.35" customHeight="1" thickTop="1" x14ac:dyDescent="0.3">
      <c r="A49" s="18"/>
      <c r="C49" s="178"/>
      <c r="D49" s="190" t="s">
        <v>62</v>
      </c>
      <c r="E49" s="191">
        <v>22400</v>
      </c>
      <c r="F49" s="108" t="s">
        <v>61</v>
      </c>
      <c r="G49" s="132">
        <v>34.21</v>
      </c>
      <c r="H49" s="84"/>
    </row>
    <row r="50" spans="1:8" s="11" customFormat="1" ht="25.35" customHeight="1" thickBot="1" x14ac:dyDescent="0.35">
      <c r="A50" s="18"/>
      <c r="C50" s="85"/>
      <c r="D50" s="192"/>
      <c r="E50" s="193">
        <v>22699</v>
      </c>
      <c r="F50" s="98" t="s">
        <v>61</v>
      </c>
      <c r="G50" s="177">
        <v>32.299999999999997</v>
      </c>
      <c r="H50" s="90"/>
    </row>
    <row r="51" spans="1:8" s="11" customFormat="1" ht="25.35" customHeight="1" thickTop="1" x14ac:dyDescent="0.3">
      <c r="A51" s="18"/>
      <c r="C51" s="76" t="s">
        <v>83</v>
      </c>
      <c r="D51" s="190" t="s">
        <v>62</v>
      </c>
      <c r="E51" s="127">
        <v>22699</v>
      </c>
      <c r="F51" s="127" t="s">
        <v>63</v>
      </c>
      <c r="G51" s="132">
        <v>10.01</v>
      </c>
      <c r="H51" s="80">
        <f>SUM(G51+G52+G53)</f>
        <v>23.36</v>
      </c>
    </row>
    <row r="52" spans="1:8" s="11" customFormat="1" ht="25.35" customHeight="1" thickBot="1" x14ac:dyDescent="0.35">
      <c r="A52" s="18"/>
      <c r="C52" s="81"/>
      <c r="D52" s="192"/>
      <c r="E52" s="176"/>
      <c r="F52" s="176"/>
      <c r="G52" s="98">
        <v>2</v>
      </c>
      <c r="H52" s="84"/>
    </row>
    <row r="53" spans="1:8" s="11" customFormat="1" ht="25.35" customHeight="1" thickTop="1" thickBot="1" x14ac:dyDescent="0.35">
      <c r="A53" s="18"/>
      <c r="C53" s="96"/>
      <c r="D53" s="99" t="s">
        <v>56</v>
      </c>
      <c r="E53" s="88">
        <v>23120</v>
      </c>
      <c r="F53" s="137" t="s">
        <v>63</v>
      </c>
      <c r="G53" s="88">
        <v>11.35</v>
      </c>
      <c r="H53" s="90"/>
    </row>
    <row r="54" spans="1:8" s="11" customFormat="1" ht="25.35" customHeight="1" thickTop="1" thickBot="1" x14ac:dyDescent="0.35">
      <c r="A54" s="18"/>
      <c r="C54" s="76" t="s">
        <v>82</v>
      </c>
      <c r="D54" s="194" t="s">
        <v>57</v>
      </c>
      <c r="E54" s="88">
        <v>23010</v>
      </c>
      <c r="F54" s="137" t="s">
        <v>24</v>
      </c>
      <c r="G54" s="88">
        <v>88.65</v>
      </c>
      <c r="H54" s="80">
        <f>SUM(G54+G55)</f>
        <v>96.600000000000009</v>
      </c>
    </row>
    <row r="55" spans="1:8" s="11" customFormat="1" ht="30" customHeight="1" thickTop="1" thickBot="1" x14ac:dyDescent="0.35">
      <c r="C55" s="96"/>
      <c r="D55" s="77" t="s">
        <v>56</v>
      </c>
      <c r="E55" s="100">
        <v>23110</v>
      </c>
      <c r="F55" s="100" t="s">
        <v>24</v>
      </c>
      <c r="G55" s="102">
        <v>7.95</v>
      </c>
      <c r="H55" s="90"/>
    </row>
    <row r="56" spans="1:8" s="10" customFormat="1" ht="32.25" customHeight="1" thickTop="1" thickBot="1" x14ac:dyDescent="0.35">
      <c r="A56" s="16"/>
      <c r="C56" s="117" t="s">
        <v>26</v>
      </c>
      <c r="D56" s="147"/>
      <c r="E56" s="147"/>
      <c r="F56" s="147"/>
      <c r="G56" s="148"/>
      <c r="H56" s="149">
        <f>SUM(H47:H55)</f>
        <v>204.74</v>
      </c>
    </row>
    <row r="57" spans="1:8" ht="7.5" customHeight="1" thickBot="1" x14ac:dyDescent="0.35">
      <c r="C57" s="66"/>
      <c r="D57" s="67"/>
      <c r="E57" s="66"/>
      <c r="F57" s="66"/>
      <c r="G57" s="66"/>
      <c r="H57" s="66"/>
    </row>
    <row r="58" spans="1:8" s="14" customFormat="1" ht="25.8" x14ac:dyDescent="0.5">
      <c r="A58" s="15"/>
      <c r="C58" s="150" t="s">
        <v>70</v>
      </c>
      <c r="D58" s="151"/>
      <c r="E58" s="151"/>
      <c r="F58" s="151"/>
      <c r="G58" s="152"/>
      <c r="H58" s="153">
        <f>H24+H44+H56</f>
        <v>1380.33</v>
      </c>
    </row>
    <row r="59" spans="1:8" s="14" customFormat="1" ht="15" customHeight="1" thickBot="1" x14ac:dyDescent="0.55000000000000004">
      <c r="A59" s="15"/>
      <c r="C59" s="154"/>
      <c r="D59" s="155"/>
      <c r="E59" s="155"/>
      <c r="F59" s="155"/>
      <c r="G59" s="156"/>
      <c r="H59" s="157"/>
    </row>
  </sheetData>
  <mergeCells count="35">
    <mergeCell ref="F47:F48"/>
    <mergeCell ref="C29:C39"/>
    <mergeCell ref="H29:H39"/>
    <mergeCell ref="D29:D31"/>
    <mergeCell ref="E29:E31"/>
    <mergeCell ref="F30:F31"/>
    <mergeCell ref="D32:D39"/>
    <mergeCell ref="E32:E39"/>
    <mergeCell ref="F32:F39"/>
    <mergeCell ref="F41:F43"/>
    <mergeCell ref="D41:D43"/>
    <mergeCell ref="C40:C43"/>
    <mergeCell ref="E41:E43"/>
    <mergeCell ref="H40:H43"/>
    <mergeCell ref="H20:H21"/>
    <mergeCell ref="C24:G24"/>
    <mergeCell ref="C22:C23"/>
    <mergeCell ref="H22:H23"/>
    <mergeCell ref="C20:C21"/>
    <mergeCell ref="C58:G59"/>
    <mergeCell ref="H58:H59"/>
    <mergeCell ref="C44:G44"/>
    <mergeCell ref="D49:D50"/>
    <mergeCell ref="D51:D52"/>
    <mergeCell ref="E51:E52"/>
    <mergeCell ref="C56:G56"/>
    <mergeCell ref="D47:D48"/>
    <mergeCell ref="E47:E48"/>
    <mergeCell ref="C51:C53"/>
    <mergeCell ref="H47:H50"/>
    <mergeCell ref="H51:H53"/>
    <mergeCell ref="H54:H55"/>
    <mergeCell ref="C54:C55"/>
    <mergeCell ref="C47:C50"/>
    <mergeCell ref="F51:F52"/>
  </mergeCells>
  <phoneticPr fontId="9" type="noConversion"/>
  <pageMargins left="0.7" right="0.7" top="0.75" bottom="0.75" header="0.3" footer="0.3"/>
  <pageSetup paperSize="9" scale="52"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26B4F77A253745BEB532A475AA1404" ma:contentTypeVersion="16" ma:contentTypeDescription="Crea un document nou" ma:contentTypeScope="" ma:versionID="0d030649c40a4e481c8ebe8810b48131">
  <xsd:schema xmlns:xsd="http://www.w3.org/2001/XMLSchema" xmlns:xs="http://www.w3.org/2001/XMLSchema" xmlns:p="http://schemas.microsoft.com/office/2006/metadata/properties" xmlns:ns2="8bbe3a3b-e8e0-4c60-85a0-914a76045c4b" xmlns:ns3="977d640c-2baf-417a-bfef-cea2a0cd824b" targetNamespace="http://schemas.microsoft.com/office/2006/metadata/properties" ma:root="true" ma:fieldsID="0b57d7f1d461c46ef786c3bfe6c51cac" ns2:_="" ns3:_="">
    <xsd:import namespace="8bbe3a3b-e8e0-4c60-85a0-914a76045c4b"/>
    <xsd:import namespace="977d640c-2baf-417a-bfef-cea2a0cd82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e3a3b-e8e0-4c60-85a0-914a76045c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7d640c-2baf-417a-bfef-cea2a0cd824b" elementFormDefault="qualified">
    <xsd:import namespace="http://schemas.microsoft.com/office/2006/documentManagement/types"/>
    <xsd:import namespace="http://schemas.microsoft.com/office/infopath/2007/PartnerControls"/>
    <xsd:element name="SharedWithUsers" ma:index="19"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be3a3b-e8e0-4c60-85a0-914a76045c4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085F67-761F-4310-8787-A16290D6083B}">
  <ds:schemaRefs>
    <ds:schemaRef ds:uri="http://schemas.microsoft.com/sharepoint/v3/contenttype/forms"/>
  </ds:schemaRefs>
</ds:datastoreItem>
</file>

<file path=customXml/itemProps2.xml><?xml version="1.0" encoding="utf-8"?>
<ds:datastoreItem xmlns:ds="http://schemas.openxmlformats.org/officeDocument/2006/customXml" ds:itemID="{03E0AA85-F4FE-46F7-AD97-93C3AF495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e3a3b-e8e0-4c60-85a0-914a76045c4b"/>
    <ds:schemaRef ds:uri="977d640c-2baf-417a-bfef-cea2a0cd8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C519D9-EC54-431E-9D7A-70EF4C83B166}">
  <ds:schemaRefs>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977d640c-2baf-417a-bfef-cea2a0cd824b"/>
    <ds:schemaRef ds:uri="8bbe3a3b-e8e0-4c60-85a0-914a76045c4b"/>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3</vt:i4>
      </vt:variant>
    </vt:vector>
  </HeadingPairs>
  <TitlesOfParts>
    <vt:vector size="3" baseType="lpstr">
      <vt:lpstr>1r.sem. 2023 EDomene i ATudosa</vt:lpstr>
      <vt:lpstr>1r. semestre 2023</vt:lpstr>
      <vt:lpstr>2n. semestre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Romero Valle</dc:creator>
  <cp:keywords/>
  <dc:description/>
  <cp:lastModifiedBy>María Reyes Ramírez Gómez</cp:lastModifiedBy>
  <cp:revision/>
  <cp:lastPrinted>2023-12-22T09:25:07Z</cp:lastPrinted>
  <dcterms:created xsi:type="dcterms:W3CDTF">2015-07-06T06:20:07Z</dcterms:created>
  <dcterms:modified xsi:type="dcterms:W3CDTF">2024-01-31T07:20:33Z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0x010100FB26B4F77A253745BEB532A475AA1404</vt:lpwstr>
  </property>
  <property fmtid="{D5CDD505-2E9C-101B-9397-08002B2CF9AE}" pid="3" name="MediaServiceImageTags">
    <vt:lpwstr/>
  </property>
</Properties>
</file>