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4/Gener/Gener 2/"/>
    </mc:Choice>
  </mc:AlternateContent>
  <xr:revisionPtr revIDLastSave="65" documentId="8_{62BAA4C8-5CED-4D36-BC3C-AC9FD28968D8}" xr6:coauthVersionLast="47" xr6:coauthVersionMax="47" xr10:uidLastSave="{D2A394CA-DD0C-4B13-B763-ACCE718239AB}"/>
  <bookViews>
    <workbookView xWindow="-108" yWindow="-108" windowWidth="23256" windowHeight="12576" xr2:uid="{00000000-000D-0000-FFFF-FFFF00000000}"/>
  </bookViews>
  <sheets>
    <sheet name="Pagaments 2023" sheetId="4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9" i="48" l="1"/>
  <c r="K127" i="48"/>
  <c r="I127" i="48"/>
  <c r="K126" i="48"/>
  <c r="I126" i="48"/>
  <c r="K125" i="48"/>
  <c r="M125" i="48" s="1"/>
  <c r="I125" i="48"/>
  <c r="I129" i="48" s="1"/>
  <c r="L118" i="48"/>
  <c r="I116" i="48"/>
  <c r="K116" i="48" s="1"/>
  <c r="I115" i="48"/>
  <c r="K115" i="48" s="1"/>
  <c r="I114" i="48"/>
  <c r="K114" i="48" s="1"/>
  <c r="L107" i="48"/>
  <c r="I105" i="48"/>
  <c r="K105" i="48" s="1"/>
  <c r="I104" i="48"/>
  <c r="K104" i="48" s="1"/>
  <c r="I103" i="48"/>
  <c r="K103" i="48" s="1"/>
  <c r="I102" i="48"/>
  <c r="K102" i="48" s="1"/>
  <c r="L95" i="48"/>
  <c r="I93" i="48"/>
  <c r="K93" i="48" s="1"/>
  <c r="I92" i="48"/>
  <c r="K92" i="48" s="1"/>
  <c r="I91" i="48"/>
  <c r="K91" i="48" s="1"/>
  <c r="I90" i="48"/>
  <c r="I95" i="48" s="1"/>
  <c r="L83" i="48"/>
  <c r="I81" i="48"/>
  <c r="K81" i="48" s="1"/>
  <c r="I80" i="48"/>
  <c r="K80" i="48" s="1"/>
  <c r="I79" i="48"/>
  <c r="K79" i="48" s="1"/>
  <c r="I78" i="48"/>
  <c r="K78" i="48" s="1"/>
  <c r="I77" i="48"/>
  <c r="I83" i="48" s="1"/>
  <c r="L70" i="48"/>
  <c r="I68" i="48"/>
  <c r="K68" i="48" s="1"/>
  <c r="I67" i="48"/>
  <c r="K67" i="48" s="1"/>
  <c r="I66" i="48"/>
  <c r="K66" i="48" s="1"/>
  <c r="I65" i="48"/>
  <c r="K65" i="48" s="1"/>
  <c r="I64" i="48"/>
  <c r="K64" i="48" s="1"/>
  <c r="I63" i="48"/>
  <c r="K63" i="48" s="1"/>
  <c r="M81" i="48" l="1"/>
  <c r="N81" i="48" s="1"/>
  <c r="M105" i="48"/>
  <c r="N105" i="48" s="1"/>
  <c r="M80" i="48"/>
  <c r="N80" i="48"/>
  <c r="M103" i="48"/>
  <c r="N103" i="48"/>
  <c r="M91" i="48"/>
  <c r="N91" i="48" s="1"/>
  <c r="K107" i="48"/>
  <c r="M102" i="48"/>
  <c r="M107" i="48" s="1"/>
  <c r="M114" i="48"/>
  <c r="M118" i="48" s="1"/>
  <c r="K118" i="48"/>
  <c r="N104" i="48"/>
  <c r="M104" i="48"/>
  <c r="M129" i="48"/>
  <c r="M92" i="48"/>
  <c r="N92" i="48"/>
  <c r="M78" i="48"/>
  <c r="N78" i="48"/>
  <c r="N93" i="48"/>
  <c r="M93" i="48"/>
  <c r="M115" i="48"/>
  <c r="N115" i="48" s="1"/>
  <c r="M79" i="48"/>
  <c r="N79" i="48" s="1"/>
  <c r="M116" i="48"/>
  <c r="N116" i="48"/>
  <c r="I107" i="48"/>
  <c r="M127" i="48"/>
  <c r="N127" i="48" s="1"/>
  <c r="I118" i="48"/>
  <c r="N125" i="48"/>
  <c r="K90" i="48"/>
  <c r="K129" i="48"/>
  <c r="K77" i="48"/>
  <c r="M126" i="48"/>
  <c r="N126" i="48" s="1"/>
  <c r="K70" i="48"/>
  <c r="M63" i="48"/>
  <c r="M65" i="48"/>
  <c r="N65" i="48" s="1"/>
  <c r="M66" i="48"/>
  <c r="N66" i="48" s="1"/>
  <c r="M68" i="48"/>
  <c r="N68" i="48" s="1"/>
  <c r="M64" i="48"/>
  <c r="N64" i="48" s="1"/>
  <c r="M67" i="48"/>
  <c r="N67" i="48"/>
  <c r="I70" i="48"/>
  <c r="N102" i="48" l="1"/>
  <c r="N107" i="48" s="1"/>
  <c r="M90" i="48"/>
  <c r="M95" i="48" s="1"/>
  <c r="K95" i="48"/>
  <c r="N90" i="48"/>
  <c r="N95" i="48" s="1"/>
  <c r="N129" i="48"/>
  <c r="K83" i="48"/>
  <c r="N77" i="48"/>
  <c r="N83" i="48" s="1"/>
  <c r="M77" i="48"/>
  <c r="M83" i="48" s="1"/>
  <c r="N114" i="48"/>
  <c r="N118" i="48" s="1"/>
  <c r="M70" i="48"/>
  <c r="N63" i="48"/>
  <c r="N70" i="48" s="1"/>
  <c r="I51" i="48" l="1"/>
  <c r="K51" i="48" s="1"/>
  <c r="I50" i="48"/>
  <c r="K50" i="48" s="1"/>
  <c r="I49" i="48"/>
  <c r="K49" i="48" s="1"/>
  <c r="L56" i="48"/>
  <c r="I54" i="48"/>
  <c r="K54" i="48" s="1"/>
  <c r="I53" i="48"/>
  <c r="K53" i="48" s="1"/>
  <c r="I52" i="48"/>
  <c r="K52" i="48" s="1"/>
  <c r="I38" i="48"/>
  <c r="K38" i="48" s="1"/>
  <c r="I39" i="48"/>
  <c r="K39" i="48" s="1"/>
  <c r="I40" i="48"/>
  <c r="K40" i="48" s="1"/>
  <c r="M40" i="48" s="1"/>
  <c r="N40" i="48" s="1"/>
  <c r="I36" i="48"/>
  <c r="K36" i="48" s="1"/>
  <c r="I35" i="48"/>
  <c r="K35" i="48" s="1"/>
  <c r="L42" i="48"/>
  <c r="I37" i="48"/>
  <c r="K37" i="48" s="1"/>
  <c r="M37" i="48" s="1"/>
  <c r="N37" i="48" s="1"/>
  <c r="I34" i="48"/>
  <c r="K34" i="48" s="1"/>
  <c r="I33" i="48"/>
  <c r="M35" i="48" l="1"/>
  <c r="N35" i="48" s="1"/>
  <c r="M50" i="48"/>
  <c r="N50" i="48" s="1"/>
  <c r="M51" i="48"/>
  <c r="N51" i="48" s="1"/>
  <c r="M49" i="48"/>
  <c r="K56" i="48"/>
  <c r="M54" i="48"/>
  <c r="N54" i="48" s="1"/>
  <c r="I56" i="48"/>
  <c r="M52" i="48"/>
  <c r="N52" i="48" s="1"/>
  <c r="M53" i="48"/>
  <c r="N53" i="48" s="1"/>
  <c r="M39" i="48"/>
  <c r="N39" i="48" s="1"/>
  <c r="M38" i="48"/>
  <c r="N38" i="48" s="1"/>
  <c r="I42" i="48"/>
  <c r="M36" i="48"/>
  <c r="N36" i="48" s="1"/>
  <c r="M34" i="48"/>
  <c r="N34" i="48" s="1"/>
  <c r="K33" i="48"/>
  <c r="I24" i="48"/>
  <c r="K24" i="48" s="1"/>
  <c r="L26" i="48"/>
  <c r="I23" i="48"/>
  <c r="K23" i="48" s="1"/>
  <c r="I22" i="48"/>
  <c r="I21" i="48"/>
  <c r="K21" i="48" s="1"/>
  <c r="I12" i="48"/>
  <c r="K12" i="48" s="1"/>
  <c r="I11" i="48"/>
  <c r="M56" i="48" l="1"/>
  <c r="N49" i="48"/>
  <c r="N56" i="48" s="1"/>
  <c r="M33" i="48"/>
  <c r="M42" i="48" s="1"/>
  <c r="K42" i="48"/>
  <c r="M24" i="48"/>
  <c r="N24" i="48" s="1"/>
  <c r="I26" i="48"/>
  <c r="M21" i="48"/>
  <c r="N21" i="48" s="1"/>
  <c r="M23" i="48"/>
  <c r="N23" i="48" s="1"/>
  <c r="K22" i="48"/>
  <c r="M12" i="48"/>
  <c r="N12" i="48" s="1"/>
  <c r="L14" i="48"/>
  <c r="I10" i="48"/>
  <c r="K10" i="48" s="1"/>
  <c r="N33" i="48" l="1"/>
  <c r="N42" i="48" s="1"/>
  <c r="M10" i="48"/>
  <c r="N10" i="48" s="1"/>
  <c r="M22" i="48"/>
  <c r="N22" i="48" s="1"/>
  <c r="N26" i="48" s="1"/>
  <c r="K26" i="48"/>
  <c r="I14" i="48"/>
  <c r="K11" i="48"/>
  <c r="K14" i="48" s="1"/>
  <c r="M26" i="48" l="1"/>
  <c r="M11" i="48"/>
  <c r="M14" i="48" s="1"/>
  <c r="N11" i="48" l="1"/>
  <c r="N14" i="48" s="1"/>
</calcChain>
</file>

<file path=xl/sharedStrings.xml><?xml version="1.0" encoding="utf-8"?>
<sst xmlns="http://schemas.openxmlformats.org/spreadsheetml/2006/main" count="324" uniqueCount="67">
  <si>
    <t>Hores totals</t>
  </si>
  <si>
    <t>Hores Totals</t>
  </si>
  <si>
    <t>Inici /finalització</t>
  </si>
  <si>
    <t>Universitat / conveni</t>
  </si>
  <si>
    <t>Dies</t>
  </si>
  <si>
    <t>Hores/dia</t>
  </si>
  <si>
    <t>Preu brut hora</t>
  </si>
  <si>
    <t>Total brut</t>
  </si>
  <si>
    <t>Dte. SS</t>
  </si>
  <si>
    <t>Dte. IRPF</t>
  </si>
  <si>
    <t>Total net</t>
  </si>
  <si>
    <t>Febrer 2023</t>
  </si>
  <si>
    <t>TOTAL PRÀCTIQUES FEBRER'23</t>
  </si>
  <si>
    <t>01/02/2023 - 23/05/2023</t>
  </si>
  <si>
    <t>UAB</t>
  </si>
  <si>
    <t>13/02/2023 - 12/04/2023</t>
  </si>
  <si>
    <t>15/02/2023 - 17/04/2023</t>
  </si>
  <si>
    <t>Març 2023</t>
  </si>
  <si>
    <t>TOTAL PRÀCTIQUES MARÇ'23</t>
  </si>
  <si>
    <t>20/03/2023 - 19/05/2023</t>
  </si>
  <si>
    <t>Abril 2023</t>
  </si>
  <si>
    <t>17/04/2023-15/06/2023</t>
  </si>
  <si>
    <t>UB</t>
  </si>
  <si>
    <t>TOTAL PRÀCTIQUES ABRIL'23</t>
  </si>
  <si>
    <t>17/04/2023-27/06/2023</t>
  </si>
  <si>
    <t>17/04/2023-29/05/2023</t>
  </si>
  <si>
    <t>11/04/2023-18/07/2023</t>
  </si>
  <si>
    <t>Maig 2023</t>
  </si>
  <si>
    <t>TOTAL PRÀCTIQUES MAIG'23</t>
  </si>
  <si>
    <t>CODI ESTUDIANT / TIPUS PRÀCTIQUES</t>
  </si>
  <si>
    <t>000390</t>
  </si>
  <si>
    <t>CURRICULARS</t>
  </si>
  <si>
    <t>000391</t>
  </si>
  <si>
    <t>EXTRACURRICULARS</t>
  </si>
  <si>
    <t>000392</t>
  </si>
  <si>
    <t>000396</t>
  </si>
  <si>
    <t>000398</t>
  </si>
  <si>
    <t>000397</t>
  </si>
  <si>
    <t>000400</t>
  </si>
  <si>
    <t>Juny 2023</t>
  </si>
  <si>
    <t>01/06/2023 - 13/07/2023</t>
  </si>
  <si>
    <t>01/06/2023 - 06/07/2023</t>
  </si>
  <si>
    <t>15/06/2023 - 24/11/2023</t>
  </si>
  <si>
    <t>TOTAL PRÀCTIQUES JUNY'23</t>
  </si>
  <si>
    <t>000405</t>
  </si>
  <si>
    <t>000404</t>
  </si>
  <si>
    <t>000403</t>
  </si>
  <si>
    <t>Juliol 2023</t>
  </si>
  <si>
    <t>03/07/2023 - 27/09/2023</t>
  </si>
  <si>
    <t>TOTAL PRÀCTIQUES JULIOL'23</t>
  </si>
  <si>
    <t>Setembre 2023</t>
  </si>
  <si>
    <t>04/09/2023-30/10/2023</t>
  </si>
  <si>
    <t>15/06/2023 - 14/09/2023</t>
  </si>
  <si>
    <t>15/09/2023 - 24/11/2023</t>
  </si>
  <si>
    <t>TOTAL PRÀCTIQUES SETEMBRE'23</t>
  </si>
  <si>
    <t>Octubre 2023</t>
  </si>
  <si>
    <t>03/10/2023-15/12/2023</t>
  </si>
  <si>
    <t>18/10/2023-31/07/2023</t>
  </si>
  <si>
    <t>TOTAL PRÀCTIQUES OCTUBRE'23</t>
  </si>
  <si>
    <t>Novembre 2023</t>
  </si>
  <si>
    <t>TOTAL PRÀCTIQUES NOVEMBRE'23</t>
  </si>
  <si>
    <t>Desembre 2023</t>
  </si>
  <si>
    <t>TOTAL PRÀCTIQUES DESEMBRE'23</t>
  </si>
  <si>
    <t>000406</t>
  </si>
  <si>
    <t>000409</t>
  </si>
  <si>
    <t>000413</t>
  </si>
  <si>
    <t>000412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</si>
</sst>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tkinson Hyperlegible"/>
    </font>
    <font>
      <sz val="11"/>
      <name val="Atkinson Hyperlegible"/>
    </font>
    <font>
      <sz val="11"/>
      <color theme="1"/>
      <name val="Atkinson Hyperlegible"/>
    </font>
    <font>
      <b/>
      <sz val="11"/>
      <color theme="1"/>
      <name val="Atkinson Hyperlegible"/>
    </font>
    <font>
      <sz val="11"/>
      <color rgb="FFFF0000"/>
      <name val="Atkinson Hyperlegibl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3" fillId="0" borderId="0" xfId="0" applyFont="1"/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2" fontId="4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horizontal="left"/>
    </xf>
    <xf numFmtId="1" fontId="2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1" fillId="0" borderId="0" xfId="0" applyFont="1"/>
    <xf numFmtId="49" fontId="5" fillId="0" borderId="0" xfId="0" applyNumberFormat="1" applyFont="1" applyAlignment="1">
      <alignment horizontal="left"/>
    </xf>
    <xf numFmtId="0" fontId="6" fillId="0" borderId="0" xfId="0" applyFont="1"/>
    <xf numFmtId="1" fontId="6" fillId="0" borderId="0" xfId="0" applyNumberFormat="1" applyFont="1"/>
    <xf numFmtId="4" fontId="6" fillId="0" borderId="0" xfId="0" applyNumberFormat="1" applyFont="1"/>
    <xf numFmtId="0" fontId="6" fillId="0" borderId="0" xfId="0" applyFont="1" applyAlignment="1">
      <alignment horizontal="left"/>
    </xf>
    <xf numFmtId="9" fontId="6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6" fillId="0" borderId="1" xfId="0" applyFont="1" applyBorder="1"/>
    <xf numFmtId="1" fontId="6" fillId="0" borderId="11" xfId="0" applyNumberFormat="1" applyFont="1" applyBorder="1"/>
    <xf numFmtId="0" fontId="6" fillId="0" borderId="11" xfId="0" applyFont="1" applyBorder="1"/>
    <xf numFmtId="0" fontId="6" fillId="0" borderId="10" xfId="0" applyFont="1" applyBorder="1"/>
    <xf numFmtId="0" fontId="6" fillId="0" borderId="2" xfId="0" applyFont="1" applyBorder="1"/>
    <xf numFmtId="0" fontId="6" fillId="0" borderId="12" xfId="0" applyFont="1" applyBorder="1"/>
    <xf numFmtId="0" fontId="6" fillId="0" borderId="13" xfId="0" applyFont="1" applyBorder="1"/>
    <xf numFmtId="4" fontId="6" fillId="0" borderId="12" xfId="0" applyNumberFormat="1" applyFont="1" applyBorder="1"/>
    <xf numFmtId="4" fontId="6" fillId="0" borderId="14" xfId="0" applyNumberFormat="1" applyFont="1" applyBorder="1"/>
    <xf numFmtId="49" fontId="6" fillId="2" borderId="15" xfId="0" applyNumberFormat="1" applyFont="1" applyFill="1" applyBorder="1" applyAlignment="1">
      <alignment horizontal="center"/>
    </xf>
    <xf numFmtId="0" fontId="6" fillId="2" borderId="16" xfId="0" applyFont="1" applyFill="1" applyBorder="1"/>
    <xf numFmtId="1" fontId="6" fillId="2" borderId="17" xfId="0" applyNumberFormat="1" applyFont="1" applyFill="1" applyBorder="1" applyAlignment="1">
      <alignment horizontal="center"/>
    </xf>
    <xf numFmtId="14" fontId="6" fillId="2" borderId="17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2" fontId="6" fillId="2" borderId="19" xfId="0" applyNumberFormat="1" applyFont="1" applyFill="1" applyBorder="1"/>
    <xf numFmtId="4" fontId="6" fillId="2" borderId="19" xfId="0" applyNumberFormat="1" applyFont="1" applyFill="1" applyBorder="1"/>
    <xf numFmtId="4" fontId="6" fillId="2" borderId="20" xfId="0" applyNumberFormat="1" applyFont="1" applyFill="1" applyBorder="1"/>
    <xf numFmtId="0" fontId="6" fillId="0" borderId="21" xfId="0" applyFont="1" applyBorder="1" applyAlignment="1">
      <alignment horizontal="left"/>
    </xf>
    <xf numFmtId="0" fontId="6" fillId="0" borderId="22" xfId="0" applyFont="1" applyBorder="1"/>
    <xf numFmtId="1" fontId="5" fillId="0" borderId="23" xfId="0" applyNumberFormat="1" applyFont="1" applyBorder="1"/>
    <xf numFmtId="0" fontId="5" fillId="0" borderId="23" xfId="0" applyFont="1" applyBorder="1"/>
    <xf numFmtId="0" fontId="6" fillId="0" borderId="23" xfId="0" applyFont="1" applyBorder="1"/>
    <xf numFmtId="0" fontId="6" fillId="0" borderId="21" xfId="0" applyFont="1" applyBorder="1"/>
    <xf numFmtId="0" fontId="6" fillId="0" borderId="24" xfId="0" applyFont="1" applyBorder="1"/>
    <xf numFmtId="0" fontId="6" fillId="0" borderId="8" xfId="0" applyFont="1" applyBorder="1"/>
    <xf numFmtId="4" fontId="6" fillId="0" borderId="8" xfId="0" applyNumberFormat="1" applyFont="1" applyBorder="1"/>
    <xf numFmtId="4" fontId="6" fillId="0" borderId="25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5" xfId="0" applyFont="1" applyBorder="1"/>
    <xf numFmtId="1" fontId="5" fillId="0" borderId="4" xfId="0" applyNumberFormat="1" applyFont="1" applyBorder="1"/>
    <xf numFmtId="0" fontId="5" fillId="0" borderId="4" xfId="0" applyFont="1" applyBorder="1"/>
    <xf numFmtId="2" fontId="5" fillId="0" borderId="4" xfId="0" applyNumberFormat="1" applyFont="1" applyBorder="1"/>
    <xf numFmtId="4" fontId="5" fillId="0" borderId="4" xfId="0" applyNumberFormat="1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2" fontId="5" fillId="0" borderId="0" xfId="0" applyNumberFormat="1" applyFont="1"/>
    <xf numFmtId="4" fontId="5" fillId="0" borderId="0" xfId="0" applyNumberFormat="1" applyFont="1"/>
    <xf numFmtId="0" fontId="7" fillId="0" borderId="0" xfId="0" applyFont="1"/>
    <xf numFmtId="0" fontId="7" fillId="0" borderId="21" xfId="0" applyFont="1" applyBorder="1" applyAlignment="1">
      <alignment horizontal="left"/>
    </xf>
    <xf numFmtId="0" fontId="7" fillId="0" borderId="22" xfId="0" applyFont="1" applyBorder="1"/>
    <xf numFmtId="1" fontId="8" fillId="0" borderId="23" xfId="0" applyNumberFormat="1" applyFont="1" applyBorder="1"/>
    <xf numFmtId="0" fontId="8" fillId="0" borderId="23" xfId="0" applyFont="1" applyBorder="1"/>
    <xf numFmtId="0" fontId="7" fillId="0" borderId="23" xfId="0" applyFont="1" applyBorder="1"/>
    <xf numFmtId="0" fontId="7" fillId="0" borderId="21" xfId="0" applyFont="1" applyBorder="1"/>
    <xf numFmtId="0" fontId="7" fillId="0" borderId="24" xfId="0" applyFont="1" applyBorder="1"/>
    <xf numFmtId="0" fontId="7" fillId="0" borderId="8" xfId="0" applyFont="1" applyBorder="1"/>
    <xf numFmtId="4" fontId="7" fillId="0" borderId="8" xfId="0" applyNumberFormat="1" applyFont="1" applyBorder="1"/>
    <xf numFmtId="4" fontId="7" fillId="0" borderId="25" xfId="0" applyNumberFormat="1" applyFont="1" applyBorder="1"/>
    <xf numFmtId="9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2" fontId="9" fillId="0" borderId="0" xfId="0" applyNumberFormat="1" applyFont="1"/>
    <xf numFmtId="4" fontId="9" fillId="0" borderId="0" xfId="0" applyNumberFormat="1" applyFont="1"/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586740</xdr:colOff>
      <xdr:row>0</xdr:row>
      <xdr:rowOff>76200</xdr:rowOff>
    </xdr:from>
    <xdr:to>
      <xdr:col>3</xdr:col>
      <xdr:colOff>271914</xdr:colOff>
      <xdr:row>4</xdr:row>
      <xdr:rowOff>113139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FD6A2E03-873D-408B-A788-F55DF202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" y="76200"/>
          <a:ext cx="2695074" cy="89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BF2E-B0A8-4679-B578-96D9E2450E1C}">
  <sheetPr>
    <pageSetUpPr fitToPage="1"/>
  </sheetPr>
  <dimension ref="B4:R172"/>
  <sheetViews>
    <sheetView showGridLines="0" tabSelected="1" workbookViewId="0">
      <selection activeCell="B7" sqref="B7"/>
    </sheetView>
  </sheetViews>
  <sheetFormatPr defaultColWidth="11.44140625" defaultRowHeight="14.4" x14ac:dyDescent="0.3"/>
  <cols>
    <col min="2" max="2" width="9.88671875" customWidth="1"/>
    <col min="3" max="3" width="22.5546875" customWidth="1"/>
    <col min="5" max="5" width="27.5546875" bestFit="1" customWidth="1"/>
    <col min="6" max="6" width="13.88671875" customWidth="1"/>
    <col min="7" max="7" width="8.44140625" customWidth="1"/>
    <col min="15" max="15" width="8.5546875" customWidth="1"/>
    <col min="16" max="16" width="12.88671875" customWidth="1"/>
  </cols>
  <sheetData>
    <row r="4" spans="2:16" ht="24.75" customHeight="1" x14ac:dyDescent="0.3">
      <c r="C4" s="3"/>
      <c r="D4" s="4"/>
      <c r="E4" s="3"/>
      <c r="F4" s="3"/>
      <c r="G4" s="3"/>
      <c r="H4" s="3"/>
      <c r="I4" s="3"/>
      <c r="J4" s="3"/>
      <c r="K4" s="5"/>
      <c r="L4" s="3"/>
      <c r="M4" s="3"/>
      <c r="N4" s="5"/>
      <c r="O4" s="3"/>
      <c r="P4" s="3"/>
    </row>
    <row r="5" spans="2:16" x14ac:dyDescent="0.3">
      <c r="B5" s="2"/>
      <c r="C5" s="3"/>
      <c r="D5" s="4"/>
      <c r="E5" s="3"/>
      <c r="F5" s="3"/>
      <c r="G5" s="3"/>
      <c r="H5" s="3"/>
      <c r="I5" s="3"/>
      <c r="J5" s="3"/>
      <c r="K5" s="5"/>
      <c r="L5" s="3"/>
      <c r="M5" s="3"/>
      <c r="N5" s="5"/>
      <c r="O5" s="3"/>
      <c r="P5" s="3"/>
    </row>
    <row r="6" spans="2:16" ht="15" thickBot="1" x14ac:dyDescent="0.35">
      <c r="B6" s="26" t="s">
        <v>11</v>
      </c>
      <c r="C6" s="27"/>
      <c r="D6" s="28"/>
      <c r="E6" s="27"/>
      <c r="F6" s="27"/>
      <c r="G6" s="27"/>
      <c r="H6" s="27"/>
      <c r="I6" s="27"/>
      <c r="J6" s="27"/>
      <c r="K6" s="29"/>
      <c r="L6" s="27"/>
      <c r="M6" s="27"/>
      <c r="N6" s="29"/>
      <c r="O6" s="3"/>
      <c r="P6" s="3"/>
    </row>
    <row r="7" spans="2:16" ht="15" thickBot="1" x14ac:dyDescent="0.35">
      <c r="B7" s="30"/>
      <c r="C7" s="27"/>
      <c r="D7" s="28"/>
      <c r="E7" s="27"/>
      <c r="F7" s="27"/>
      <c r="G7" s="27"/>
      <c r="H7" s="27"/>
      <c r="I7" s="27"/>
      <c r="J7" s="27"/>
      <c r="K7" s="29"/>
      <c r="L7" s="27"/>
      <c r="M7" s="31">
        <v>0.02</v>
      </c>
      <c r="N7" s="29"/>
      <c r="O7" s="3"/>
      <c r="P7" s="3"/>
    </row>
    <row r="8" spans="2:16" ht="45.75" customHeight="1" thickBot="1" x14ac:dyDescent="0.35">
      <c r="B8" s="107" t="s">
        <v>29</v>
      </c>
      <c r="C8" s="108"/>
      <c r="D8" s="33" t="s">
        <v>1</v>
      </c>
      <c r="E8" s="34" t="s">
        <v>2</v>
      </c>
      <c r="F8" s="34" t="s">
        <v>3</v>
      </c>
      <c r="G8" s="35" t="s">
        <v>4</v>
      </c>
      <c r="H8" s="32" t="s">
        <v>5</v>
      </c>
      <c r="I8" s="36" t="s">
        <v>0</v>
      </c>
      <c r="J8" s="36" t="s">
        <v>6</v>
      </c>
      <c r="K8" s="37" t="s">
        <v>7</v>
      </c>
      <c r="L8" s="36" t="s">
        <v>8</v>
      </c>
      <c r="M8" s="38" t="s">
        <v>9</v>
      </c>
      <c r="N8" s="39" t="s">
        <v>10</v>
      </c>
      <c r="O8" s="3"/>
      <c r="P8" s="3"/>
    </row>
    <row r="9" spans="2:16" x14ac:dyDescent="0.3">
      <c r="B9" s="40"/>
      <c r="C9" s="41"/>
      <c r="D9" s="42"/>
      <c r="E9" s="43"/>
      <c r="F9" s="43"/>
      <c r="G9" s="44"/>
      <c r="H9" s="45"/>
      <c r="I9" s="46"/>
      <c r="J9" s="47"/>
      <c r="K9" s="48"/>
      <c r="L9" s="47"/>
      <c r="M9" s="47"/>
      <c r="N9" s="49"/>
      <c r="O9" s="3"/>
      <c r="P9" s="3"/>
    </row>
    <row r="10" spans="2:16" x14ac:dyDescent="0.3">
      <c r="B10" s="50" t="s">
        <v>30</v>
      </c>
      <c r="C10" s="51" t="s">
        <v>31</v>
      </c>
      <c r="D10" s="52">
        <v>290</v>
      </c>
      <c r="E10" s="53" t="s">
        <v>13</v>
      </c>
      <c r="F10" s="54" t="s">
        <v>14</v>
      </c>
      <c r="G10" s="55">
        <v>20</v>
      </c>
      <c r="H10" s="56">
        <v>4</v>
      </c>
      <c r="I10" s="57">
        <f>G10*H10</f>
        <v>80</v>
      </c>
      <c r="J10" s="58">
        <v>3</v>
      </c>
      <c r="K10" s="59">
        <f t="shared" ref="K10:K11" si="0">I10*J10</f>
        <v>240</v>
      </c>
      <c r="L10" s="58"/>
      <c r="M10" s="58">
        <f>K10*$M$7</f>
        <v>4.8</v>
      </c>
      <c r="N10" s="60">
        <f t="shared" ref="N10:N11" si="1">K10-L10-M10</f>
        <v>235.2</v>
      </c>
      <c r="O10" s="3"/>
      <c r="P10" s="3"/>
    </row>
    <row r="11" spans="2:16" x14ac:dyDescent="0.3">
      <c r="B11" s="50" t="s">
        <v>32</v>
      </c>
      <c r="C11" s="51" t="s">
        <v>31</v>
      </c>
      <c r="D11" s="52">
        <v>150</v>
      </c>
      <c r="E11" s="53" t="s">
        <v>15</v>
      </c>
      <c r="F11" s="54" t="s">
        <v>14</v>
      </c>
      <c r="G11" s="55">
        <v>10</v>
      </c>
      <c r="H11" s="56">
        <v>5</v>
      </c>
      <c r="I11" s="57">
        <f>G11*H11</f>
        <v>50</v>
      </c>
      <c r="J11" s="58">
        <v>3</v>
      </c>
      <c r="K11" s="59">
        <f t="shared" si="0"/>
        <v>150</v>
      </c>
      <c r="L11" s="58"/>
      <c r="M11" s="58">
        <f t="shared" ref="M11" si="2">K11*$M$7</f>
        <v>3</v>
      </c>
      <c r="N11" s="60">
        <f t="shared" si="1"/>
        <v>147</v>
      </c>
      <c r="O11" s="3"/>
      <c r="P11" s="3"/>
    </row>
    <row r="12" spans="2:16" x14ac:dyDescent="0.3">
      <c r="B12" s="50" t="s">
        <v>34</v>
      </c>
      <c r="C12" s="51" t="s">
        <v>31</v>
      </c>
      <c r="D12" s="52">
        <v>150</v>
      </c>
      <c r="E12" s="53" t="s">
        <v>16</v>
      </c>
      <c r="F12" s="54" t="s">
        <v>14</v>
      </c>
      <c r="G12" s="55">
        <v>10</v>
      </c>
      <c r="H12" s="56">
        <v>4</v>
      </c>
      <c r="I12" s="57">
        <f>G12*H12</f>
        <v>40</v>
      </c>
      <c r="J12" s="58">
        <v>3</v>
      </c>
      <c r="K12" s="59">
        <f t="shared" ref="K12" si="3">I12*J12</f>
        <v>120</v>
      </c>
      <c r="L12" s="58"/>
      <c r="M12" s="58">
        <f t="shared" ref="M12" si="4">K12*$M$7</f>
        <v>2.4</v>
      </c>
      <c r="N12" s="60">
        <f t="shared" ref="N12" si="5">K12-L12-M12</f>
        <v>117.6</v>
      </c>
      <c r="O12" s="3"/>
      <c r="P12" s="3"/>
    </row>
    <row r="13" spans="2:16" ht="15" thickBot="1" x14ac:dyDescent="0.35">
      <c r="B13" s="61"/>
      <c r="C13" s="62"/>
      <c r="D13" s="63"/>
      <c r="E13" s="64"/>
      <c r="F13" s="65"/>
      <c r="G13" s="66"/>
      <c r="H13" s="67"/>
      <c r="I13" s="67"/>
      <c r="J13" s="68"/>
      <c r="K13" s="69"/>
      <c r="L13" s="68"/>
      <c r="M13" s="68"/>
      <c r="N13" s="70"/>
    </row>
    <row r="14" spans="2:16" ht="15" thickBot="1" x14ac:dyDescent="0.35">
      <c r="B14" s="71"/>
      <c r="C14" s="72" t="s">
        <v>12</v>
      </c>
      <c r="D14" s="73"/>
      <c r="E14" s="74"/>
      <c r="F14" s="74"/>
      <c r="G14" s="74"/>
      <c r="H14" s="74"/>
      <c r="I14" s="74">
        <f>SUM(I9:I13)</f>
        <v>170</v>
      </c>
      <c r="J14" s="75"/>
      <c r="K14" s="76">
        <f>SUM(K9:K13)</f>
        <v>510</v>
      </c>
      <c r="L14" s="75">
        <f>SUM(L9:L13)</f>
        <v>0</v>
      </c>
      <c r="M14" s="75">
        <f>SUM(M9:M13)</f>
        <v>10.199999999999999</v>
      </c>
      <c r="N14" s="76">
        <f>SUM(N9:N13)</f>
        <v>499.79999999999995</v>
      </c>
      <c r="O14" s="3"/>
      <c r="P14" s="3"/>
    </row>
    <row r="15" spans="2:16" x14ac:dyDescent="0.3">
      <c r="B15" s="30"/>
      <c r="C15" s="27"/>
      <c r="D15" s="28"/>
      <c r="E15" s="27"/>
      <c r="F15" s="27"/>
      <c r="G15" s="27"/>
      <c r="H15" s="27"/>
      <c r="I15" s="27"/>
      <c r="J15" s="27"/>
      <c r="K15" s="29"/>
      <c r="L15" s="27"/>
      <c r="M15" s="27"/>
      <c r="N15" s="29"/>
    </row>
    <row r="16" spans="2:16" x14ac:dyDescent="0.3">
      <c r="B16" s="30"/>
      <c r="C16" s="27"/>
      <c r="D16" s="28"/>
      <c r="E16" s="27"/>
      <c r="F16" s="27"/>
      <c r="G16" s="27"/>
      <c r="H16" s="27"/>
      <c r="I16" s="27"/>
      <c r="J16" s="27"/>
      <c r="K16" s="29"/>
      <c r="L16" s="27"/>
      <c r="M16" s="27"/>
      <c r="N16" s="29"/>
    </row>
    <row r="17" spans="2:18" ht="15" thickBot="1" x14ac:dyDescent="0.35">
      <c r="B17" s="26" t="s">
        <v>17</v>
      </c>
      <c r="C17" s="27"/>
      <c r="D17" s="28"/>
      <c r="E17" s="27"/>
      <c r="F17" s="27"/>
      <c r="G17" s="27"/>
      <c r="H17" s="27"/>
      <c r="I17" s="27"/>
      <c r="J17" s="27"/>
      <c r="K17" s="29"/>
      <c r="L17" s="27"/>
      <c r="M17" s="27"/>
      <c r="N17" s="29"/>
      <c r="O17" s="3"/>
      <c r="P17" s="3"/>
    </row>
    <row r="18" spans="2:18" ht="15" thickBot="1" x14ac:dyDescent="0.35">
      <c r="B18" s="30"/>
      <c r="C18" s="27"/>
      <c r="D18" s="28"/>
      <c r="E18" s="27"/>
      <c r="F18" s="27"/>
      <c r="G18" s="27"/>
      <c r="H18" s="27"/>
      <c r="I18" s="27"/>
      <c r="J18" s="27"/>
      <c r="K18" s="29"/>
      <c r="L18" s="27"/>
      <c r="M18" s="31">
        <v>0.02</v>
      </c>
      <c r="N18" s="29"/>
      <c r="O18" s="3"/>
      <c r="P18" s="3"/>
    </row>
    <row r="19" spans="2:18" ht="29.4" thickBot="1" x14ac:dyDescent="0.35">
      <c r="B19" s="107" t="s">
        <v>29</v>
      </c>
      <c r="C19" s="108"/>
      <c r="D19" s="33" t="s">
        <v>1</v>
      </c>
      <c r="E19" s="34" t="s">
        <v>2</v>
      </c>
      <c r="F19" s="34" t="s">
        <v>3</v>
      </c>
      <c r="G19" s="35" t="s">
        <v>4</v>
      </c>
      <c r="H19" s="32" t="s">
        <v>5</v>
      </c>
      <c r="I19" s="36" t="s">
        <v>0</v>
      </c>
      <c r="J19" s="36" t="s">
        <v>6</v>
      </c>
      <c r="K19" s="37" t="s">
        <v>7</v>
      </c>
      <c r="L19" s="36" t="s">
        <v>8</v>
      </c>
      <c r="M19" s="38" t="s">
        <v>9</v>
      </c>
      <c r="N19" s="39" t="s">
        <v>10</v>
      </c>
      <c r="O19" s="3"/>
      <c r="P19" s="3"/>
    </row>
    <row r="20" spans="2:18" x14ac:dyDescent="0.3">
      <c r="B20" s="40"/>
      <c r="C20" s="41"/>
      <c r="D20" s="42"/>
      <c r="E20" s="43"/>
      <c r="F20" s="43"/>
      <c r="G20" s="44"/>
      <c r="H20" s="45"/>
      <c r="I20" s="46"/>
      <c r="J20" s="47"/>
      <c r="K20" s="48"/>
      <c r="L20" s="47"/>
      <c r="M20" s="47"/>
      <c r="N20" s="49"/>
      <c r="O20" s="3"/>
      <c r="P20" s="3"/>
    </row>
    <row r="21" spans="2:18" s="11" customFormat="1" x14ac:dyDescent="0.3">
      <c r="B21" s="50" t="s">
        <v>30</v>
      </c>
      <c r="C21" s="51" t="s">
        <v>31</v>
      </c>
      <c r="D21" s="52">
        <v>290</v>
      </c>
      <c r="E21" s="53" t="s">
        <v>13</v>
      </c>
      <c r="F21" s="54" t="s">
        <v>14</v>
      </c>
      <c r="G21" s="55">
        <v>23</v>
      </c>
      <c r="H21" s="56">
        <v>4</v>
      </c>
      <c r="I21" s="57">
        <f>G21*H21</f>
        <v>92</v>
      </c>
      <c r="J21" s="58">
        <v>3</v>
      </c>
      <c r="K21" s="59">
        <f t="shared" ref="K21:K23" si="6">I21*J21</f>
        <v>276</v>
      </c>
      <c r="L21" s="58"/>
      <c r="M21" s="58">
        <f>K21*$M$7</f>
        <v>5.5200000000000005</v>
      </c>
      <c r="N21" s="60">
        <f t="shared" ref="N21:N23" si="7">K21-L21-M21</f>
        <v>270.48</v>
      </c>
    </row>
    <row r="22" spans="2:18" x14ac:dyDescent="0.3">
      <c r="B22" s="50" t="s">
        <v>32</v>
      </c>
      <c r="C22" s="51" t="s">
        <v>31</v>
      </c>
      <c r="D22" s="52">
        <v>150</v>
      </c>
      <c r="E22" s="53" t="s">
        <v>15</v>
      </c>
      <c r="F22" s="54" t="s">
        <v>14</v>
      </c>
      <c r="G22" s="55">
        <v>18</v>
      </c>
      <c r="H22" s="56">
        <v>5</v>
      </c>
      <c r="I22" s="57">
        <f>G22*H22</f>
        <v>90</v>
      </c>
      <c r="J22" s="58">
        <v>3</v>
      </c>
      <c r="K22" s="59">
        <f t="shared" si="6"/>
        <v>270</v>
      </c>
      <c r="L22" s="58"/>
      <c r="M22" s="58">
        <f t="shared" ref="M22:M23" si="8">K22*$M$7</f>
        <v>5.4</v>
      </c>
      <c r="N22" s="60">
        <f t="shared" si="7"/>
        <v>264.60000000000002</v>
      </c>
      <c r="O22" s="3"/>
      <c r="P22" s="3"/>
    </row>
    <row r="23" spans="2:18" x14ac:dyDescent="0.3">
      <c r="B23" s="50" t="s">
        <v>34</v>
      </c>
      <c r="C23" s="51" t="s">
        <v>31</v>
      </c>
      <c r="D23" s="52">
        <v>150</v>
      </c>
      <c r="E23" s="53" t="s">
        <v>16</v>
      </c>
      <c r="F23" s="54" t="s">
        <v>14</v>
      </c>
      <c r="G23" s="55">
        <v>23</v>
      </c>
      <c r="H23" s="56">
        <v>4</v>
      </c>
      <c r="I23" s="57">
        <f>G23*H23</f>
        <v>92</v>
      </c>
      <c r="J23" s="58">
        <v>3</v>
      </c>
      <c r="K23" s="59">
        <f t="shared" si="6"/>
        <v>276</v>
      </c>
      <c r="L23" s="58"/>
      <c r="M23" s="58">
        <f t="shared" si="8"/>
        <v>5.5200000000000005</v>
      </c>
      <c r="N23" s="60">
        <f t="shared" si="7"/>
        <v>270.48</v>
      </c>
      <c r="O23" s="3"/>
      <c r="P23" s="3"/>
      <c r="R23" s="25"/>
    </row>
    <row r="24" spans="2:18" x14ac:dyDescent="0.3">
      <c r="B24" s="50" t="s">
        <v>35</v>
      </c>
      <c r="C24" s="51" t="s">
        <v>31</v>
      </c>
      <c r="D24" s="52">
        <v>150</v>
      </c>
      <c r="E24" s="53" t="s">
        <v>19</v>
      </c>
      <c r="F24" s="54" t="s">
        <v>14</v>
      </c>
      <c r="G24" s="55">
        <v>10</v>
      </c>
      <c r="H24" s="56">
        <v>4</v>
      </c>
      <c r="I24" s="57">
        <f>G24*H24</f>
        <v>40</v>
      </c>
      <c r="J24" s="58">
        <v>3</v>
      </c>
      <c r="K24" s="59">
        <f t="shared" ref="K24" si="9">I24*J24</f>
        <v>120</v>
      </c>
      <c r="L24" s="58"/>
      <c r="M24" s="58">
        <f t="shared" ref="M24" si="10">K24*$M$7</f>
        <v>2.4</v>
      </c>
      <c r="N24" s="60">
        <f t="shared" ref="N24" si="11">K24-L24-M24</f>
        <v>117.6</v>
      </c>
      <c r="O24" s="3"/>
      <c r="P24" s="3"/>
    </row>
    <row r="25" spans="2:18" ht="15" thickBot="1" x14ac:dyDescent="0.35">
      <c r="B25" s="61"/>
      <c r="C25" s="62"/>
      <c r="D25" s="63"/>
      <c r="E25" s="64"/>
      <c r="F25" s="65"/>
      <c r="G25" s="66"/>
      <c r="H25" s="67"/>
      <c r="I25" s="67"/>
      <c r="J25" s="68"/>
      <c r="K25" s="69"/>
      <c r="L25" s="68"/>
      <c r="M25" s="68"/>
      <c r="N25" s="70"/>
      <c r="O25" s="3"/>
      <c r="P25" s="3"/>
    </row>
    <row r="26" spans="2:18" ht="15" thickBot="1" x14ac:dyDescent="0.35">
      <c r="B26" s="71"/>
      <c r="C26" s="72" t="s">
        <v>18</v>
      </c>
      <c r="D26" s="73"/>
      <c r="E26" s="74"/>
      <c r="F26" s="74"/>
      <c r="G26" s="74"/>
      <c r="H26" s="74"/>
      <c r="I26" s="74">
        <f>SUM(I20:I25)</f>
        <v>314</v>
      </c>
      <c r="J26" s="75"/>
      <c r="K26" s="76">
        <f>SUM(K20:K25)</f>
        <v>942</v>
      </c>
      <c r="L26" s="75">
        <f>SUM(L20:L25)</f>
        <v>0</v>
      </c>
      <c r="M26" s="75">
        <f>SUM(M20:M25)</f>
        <v>18.84</v>
      </c>
      <c r="N26" s="76">
        <f>SUM(N20:N25)</f>
        <v>923.16000000000008</v>
      </c>
      <c r="O26" s="3"/>
      <c r="P26" s="3"/>
    </row>
    <row r="27" spans="2:18" x14ac:dyDescent="0.3">
      <c r="B27" s="77"/>
      <c r="C27" s="27"/>
      <c r="D27" s="78"/>
      <c r="E27" s="79"/>
      <c r="F27" s="77"/>
      <c r="G27" s="27"/>
      <c r="H27" s="27"/>
      <c r="I27" s="27"/>
      <c r="J27" s="80"/>
      <c r="K27" s="29"/>
      <c r="L27" s="80"/>
      <c r="M27" s="80"/>
      <c r="N27" s="29"/>
      <c r="O27" s="3"/>
      <c r="P27" s="3"/>
    </row>
    <row r="28" spans="2:18" s="11" customFormat="1" x14ac:dyDescent="0.3">
      <c r="B28" s="77"/>
      <c r="C28" s="27"/>
      <c r="D28" s="78"/>
      <c r="E28" s="79"/>
      <c r="F28" s="77"/>
      <c r="G28" s="27"/>
      <c r="H28" s="27"/>
      <c r="I28" s="27"/>
      <c r="J28" s="80"/>
      <c r="K28" s="29"/>
      <c r="L28" s="80"/>
      <c r="M28" s="80"/>
      <c r="N28" s="29"/>
    </row>
    <row r="29" spans="2:18" ht="15" thickBot="1" x14ac:dyDescent="0.35">
      <c r="B29" s="26" t="s">
        <v>20</v>
      </c>
      <c r="C29" s="27"/>
      <c r="D29" s="28"/>
      <c r="E29" s="27"/>
      <c r="F29" s="27"/>
      <c r="G29" s="27"/>
      <c r="H29" s="27"/>
      <c r="I29" s="27"/>
      <c r="J29" s="27"/>
      <c r="K29" s="29"/>
      <c r="L29" s="27"/>
      <c r="M29" s="27"/>
      <c r="N29" s="29"/>
    </row>
    <row r="30" spans="2:18" ht="15" thickBot="1" x14ac:dyDescent="0.35">
      <c r="B30" s="30"/>
      <c r="C30" s="27"/>
      <c r="D30" s="28"/>
      <c r="E30" s="27"/>
      <c r="F30" s="27"/>
      <c r="G30" s="27"/>
      <c r="H30" s="27"/>
      <c r="I30" s="27"/>
      <c r="J30" s="27"/>
      <c r="K30" s="29"/>
      <c r="L30" s="27"/>
      <c r="M30" s="31">
        <v>0.02</v>
      </c>
      <c r="N30" s="29"/>
      <c r="O30" s="3"/>
      <c r="P30" s="3"/>
    </row>
    <row r="31" spans="2:18" ht="29.4" thickBot="1" x14ac:dyDescent="0.35">
      <c r="B31" s="107" t="s">
        <v>29</v>
      </c>
      <c r="C31" s="108"/>
      <c r="D31" s="33" t="s">
        <v>1</v>
      </c>
      <c r="E31" s="34" t="s">
        <v>2</v>
      </c>
      <c r="F31" s="34" t="s">
        <v>3</v>
      </c>
      <c r="G31" s="35" t="s">
        <v>4</v>
      </c>
      <c r="H31" s="32" t="s">
        <v>5</v>
      </c>
      <c r="I31" s="36" t="s">
        <v>0</v>
      </c>
      <c r="J31" s="36" t="s">
        <v>6</v>
      </c>
      <c r="K31" s="37" t="s">
        <v>7</v>
      </c>
      <c r="L31" s="36" t="s">
        <v>8</v>
      </c>
      <c r="M31" s="38" t="s">
        <v>9</v>
      </c>
      <c r="N31" s="39" t="s">
        <v>10</v>
      </c>
    </row>
    <row r="32" spans="2:18" x14ac:dyDescent="0.3">
      <c r="B32" s="40"/>
      <c r="C32" s="41"/>
      <c r="D32" s="42"/>
      <c r="E32" s="43"/>
      <c r="F32" s="43"/>
      <c r="G32" s="44"/>
      <c r="H32" s="45"/>
      <c r="I32" s="46"/>
      <c r="J32" s="47"/>
      <c r="K32" s="48"/>
      <c r="L32" s="47"/>
      <c r="M32" s="47"/>
      <c r="N32" s="49"/>
    </row>
    <row r="33" spans="2:16" x14ac:dyDescent="0.3">
      <c r="B33" s="50" t="s">
        <v>30</v>
      </c>
      <c r="C33" s="51" t="s">
        <v>31</v>
      </c>
      <c r="D33" s="52">
        <v>290</v>
      </c>
      <c r="E33" s="53" t="s">
        <v>13</v>
      </c>
      <c r="F33" s="54" t="s">
        <v>14</v>
      </c>
      <c r="G33" s="55">
        <v>14</v>
      </c>
      <c r="H33" s="56">
        <v>4</v>
      </c>
      <c r="I33" s="57">
        <f>G33*H33</f>
        <v>56</v>
      </c>
      <c r="J33" s="58">
        <v>3</v>
      </c>
      <c r="K33" s="59">
        <f t="shared" ref="K33:K34" si="12">I33*J33</f>
        <v>168</v>
      </c>
      <c r="L33" s="58"/>
      <c r="M33" s="58">
        <f>K33*$M$7</f>
        <v>3.36</v>
      </c>
      <c r="N33" s="60">
        <f t="shared" ref="N33:N34" si="13">K33-L33-M33</f>
        <v>164.64</v>
      </c>
      <c r="O33" s="3"/>
      <c r="P33" s="3"/>
    </row>
    <row r="34" spans="2:16" s="11" customFormat="1" x14ac:dyDescent="0.3">
      <c r="B34" s="50" t="s">
        <v>32</v>
      </c>
      <c r="C34" s="51" t="s">
        <v>31</v>
      </c>
      <c r="D34" s="52">
        <v>150</v>
      </c>
      <c r="E34" s="53" t="s">
        <v>15</v>
      </c>
      <c r="F34" s="54" t="s">
        <v>14</v>
      </c>
      <c r="G34" s="55">
        <v>2</v>
      </c>
      <c r="H34" s="56">
        <v>5</v>
      </c>
      <c r="I34" s="57">
        <f>G34*H34</f>
        <v>10</v>
      </c>
      <c r="J34" s="58">
        <v>3</v>
      </c>
      <c r="K34" s="59">
        <f t="shared" si="12"/>
        <v>30</v>
      </c>
      <c r="L34" s="58"/>
      <c r="M34" s="58">
        <f t="shared" ref="M34" si="14">K34*$M$7</f>
        <v>0.6</v>
      </c>
      <c r="N34" s="60">
        <f t="shared" si="13"/>
        <v>29.4</v>
      </c>
    </row>
    <row r="35" spans="2:16" x14ac:dyDescent="0.3">
      <c r="B35" s="50" t="s">
        <v>32</v>
      </c>
      <c r="C35" s="51" t="s">
        <v>33</v>
      </c>
      <c r="D35" s="52">
        <v>170</v>
      </c>
      <c r="E35" s="53" t="s">
        <v>21</v>
      </c>
      <c r="F35" s="54" t="s">
        <v>14</v>
      </c>
      <c r="G35" s="55">
        <v>8</v>
      </c>
      <c r="H35" s="56">
        <v>5</v>
      </c>
      <c r="I35" s="57">
        <f>G35*H35</f>
        <v>40</v>
      </c>
      <c r="J35" s="58">
        <v>5</v>
      </c>
      <c r="K35" s="59">
        <f t="shared" ref="K35" si="15">I35*J35</f>
        <v>200</v>
      </c>
      <c r="L35" s="58">
        <v>10.18</v>
      </c>
      <c r="M35" s="58">
        <f t="shared" ref="M35" si="16">K35*$M$7</f>
        <v>4</v>
      </c>
      <c r="N35" s="60">
        <f t="shared" ref="N35" si="17">K35-L35-M35</f>
        <v>185.82</v>
      </c>
      <c r="O35" s="3"/>
      <c r="P35" s="3"/>
    </row>
    <row r="36" spans="2:16" s="11" customFormat="1" x14ac:dyDescent="0.3">
      <c r="B36" s="50" t="s">
        <v>34</v>
      </c>
      <c r="C36" s="51" t="s">
        <v>31</v>
      </c>
      <c r="D36" s="52">
        <v>150</v>
      </c>
      <c r="E36" s="53" t="s">
        <v>16</v>
      </c>
      <c r="F36" s="54" t="s">
        <v>14</v>
      </c>
      <c r="G36" s="55">
        <v>1</v>
      </c>
      <c r="H36" s="56">
        <v>18</v>
      </c>
      <c r="I36" s="57">
        <f>G36*H36</f>
        <v>18</v>
      </c>
      <c r="J36" s="58">
        <v>3</v>
      </c>
      <c r="K36" s="59">
        <f>I36*J36</f>
        <v>54</v>
      </c>
      <c r="L36" s="58"/>
      <c r="M36" s="58">
        <f>K36*$M$7</f>
        <v>1.08</v>
      </c>
      <c r="N36" s="60">
        <f>K36-L36-M36</f>
        <v>52.92</v>
      </c>
    </row>
    <row r="37" spans="2:16" x14ac:dyDescent="0.3">
      <c r="B37" s="50" t="s">
        <v>35</v>
      </c>
      <c r="C37" s="51" t="s">
        <v>31</v>
      </c>
      <c r="D37" s="52">
        <v>150</v>
      </c>
      <c r="E37" s="53" t="s">
        <v>19</v>
      </c>
      <c r="F37" s="54" t="s">
        <v>14</v>
      </c>
      <c r="G37" s="55">
        <v>14</v>
      </c>
      <c r="H37" s="56">
        <v>4</v>
      </c>
      <c r="I37" s="57">
        <f>G37*H37</f>
        <v>56</v>
      </c>
      <c r="J37" s="58">
        <v>3</v>
      </c>
      <c r="K37" s="59">
        <f>I37*J37</f>
        <v>168</v>
      </c>
      <c r="L37" s="58"/>
      <c r="M37" s="58">
        <f>K37*$M$7</f>
        <v>3.36</v>
      </c>
      <c r="N37" s="60">
        <f>K37-L37-M37</f>
        <v>164.64</v>
      </c>
      <c r="O37" s="3"/>
      <c r="P37" s="3"/>
    </row>
    <row r="38" spans="2:16" x14ac:dyDescent="0.3">
      <c r="B38" s="50" t="s">
        <v>36</v>
      </c>
      <c r="C38" s="51" t="s">
        <v>31</v>
      </c>
      <c r="D38" s="52">
        <v>300</v>
      </c>
      <c r="E38" s="53" t="s">
        <v>26</v>
      </c>
      <c r="F38" s="54" t="s">
        <v>14</v>
      </c>
      <c r="G38" s="55">
        <v>14</v>
      </c>
      <c r="H38" s="56">
        <v>5</v>
      </c>
      <c r="I38" s="57">
        <f t="shared" ref="I38:I40" si="18">G38*H38</f>
        <v>70</v>
      </c>
      <c r="J38" s="58">
        <v>3</v>
      </c>
      <c r="K38" s="59">
        <f t="shared" ref="K38:K40" si="19">I38*J38</f>
        <v>210</v>
      </c>
      <c r="L38" s="58"/>
      <c r="M38" s="58">
        <f t="shared" ref="M38:M40" si="20">K38*$M$7</f>
        <v>4.2</v>
      </c>
      <c r="N38" s="60">
        <f t="shared" ref="N38:N40" si="21">K38-L38-M38</f>
        <v>205.8</v>
      </c>
      <c r="O38" s="3"/>
      <c r="P38" s="3"/>
    </row>
    <row r="39" spans="2:16" x14ac:dyDescent="0.3">
      <c r="B39" s="50" t="s">
        <v>37</v>
      </c>
      <c r="C39" s="51" t="s">
        <v>31</v>
      </c>
      <c r="D39" s="52">
        <v>200</v>
      </c>
      <c r="E39" s="53" t="s">
        <v>24</v>
      </c>
      <c r="F39" s="54" t="s">
        <v>22</v>
      </c>
      <c r="G39" s="55">
        <v>10</v>
      </c>
      <c r="H39" s="56">
        <v>4</v>
      </c>
      <c r="I39" s="57">
        <f t="shared" si="18"/>
        <v>40</v>
      </c>
      <c r="J39" s="58">
        <v>3</v>
      </c>
      <c r="K39" s="59">
        <f t="shared" si="19"/>
        <v>120</v>
      </c>
      <c r="L39" s="58"/>
      <c r="M39" s="58">
        <f t="shared" si="20"/>
        <v>2.4</v>
      </c>
      <c r="N39" s="60">
        <f t="shared" si="21"/>
        <v>117.6</v>
      </c>
      <c r="O39" s="3"/>
      <c r="P39" s="3"/>
    </row>
    <row r="40" spans="2:16" x14ac:dyDescent="0.3">
      <c r="B40" s="50" t="s">
        <v>38</v>
      </c>
      <c r="C40" s="51" t="s">
        <v>31</v>
      </c>
      <c r="D40" s="52">
        <v>150</v>
      </c>
      <c r="E40" s="53" t="s">
        <v>25</v>
      </c>
      <c r="F40" s="54" t="s">
        <v>14</v>
      </c>
      <c r="G40" s="55">
        <v>10</v>
      </c>
      <c r="H40" s="56">
        <v>5</v>
      </c>
      <c r="I40" s="57">
        <f t="shared" si="18"/>
        <v>50</v>
      </c>
      <c r="J40" s="58">
        <v>3</v>
      </c>
      <c r="K40" s="59">
        <f t="shared" si="19"/>
        <v>150</v>
      </c>
      <c r="L40" s="58"/>
      <c r="M40" s="58">
        <f t="shared" si="20"/>
        <v>3</v>
      </c>
      <c r="N40" s="60">
        <f t="shared" si="21"/>
        <v>147</v>
      </c>
      <c r="O40" s="3"/>
      <c r="P40" s="3"/>
    </row>
    <row r="41" spans="2:16" ht="15" thickBot="1" x14ac:dyDescent="0.35">
      <c r="B41" s="61"/>
      <c r="C41" s="62"/>
      <c r="D41" s="63"/>
      <c r="E41" s="64"/>
      <c r="F41" s="65"/>
      <c r="G41" s="66"/>
      <c r="H41" s="67"/>
      <c r="I41" s="67"/>
      <c r="J41" s="68"/>
      <c r="K41" s="69"/>
      <c r="L41" s="68"/>
      <c r="M41" s="68"/>
      <c r="N41" s="70"/>
      <c r="O41" s="3"/>
      <c r="P41" s="11"/>
    </row>
    <row r="42" spans="2:16" ht="15" thickBot="1" x14ac:dyDescent="0.35">
      <c r="B42" s="71"/>
      <c r="C42" s="72" t="s">
        <v>23</v>
      </c>
      <c r="D42" s="73"/>
      <c r="E42" s="74"/>
      <c r="F42" s="74"/>
      <c r="G42" s="74"/>
      <c r="H42" s="74"/>
      <c r="I42" s="74">
        <f>SUM(I32:I41)</f>
        <v>340</v>
      </c>
      <c r="J42" s="75"/>
      <c r="K42" s="76">
        <f>SUM(K32:K41)</f>
        <v>1100</v>
      </c>
      <c r="L42" s="75">
        <f>SUM(L32:L41)</f>
        <v>10.18</v>
      </c>
      <c r="M42" s="75">
        <f>SUM(M32:M41)</f>
        <v>21.999999999999996</v>
      </c>
      <c r="N42" s="76">
        <f>SUM(N32:N41)</f>
        <v>1067.8200000000002</v>
      </c>
      <c r="O42" s="3"/>
      <c r="P42" s="11"/>
    </row>
    <row r="43" spans="2:16" x14ac:dyDescent="0.3">
      <c r="B43" s="77"/>
      <c r="C43" s="27"/>
      <c r="D43" s="78"/>
      <c r="E43" s="79"/>
      <c r="F43" s="77"/>
      <c r="G43" s="27"/>
      <c r="H43" s="27"/>
      <c r="I43" s="27"/>
      <c r="J43" s="80"/>
      <c r="K43" s="29"/>
      <c r="L43" s="80"/>
      <c r="M43" s="80"/>
      <c r="N43" s="29"/>
      <c r="O43" s="3"/>
      <c r="P43" s="3"/>
    </row>
    <row r="44" spans="2:16" x14ac:dyDescent="0.3">
      <c r="B44" s="77"/>
      <c r="C44" s="27"/>
      <c r="D44" s="78"/>
      <c r="E44" s="79"/>
      <c r="F44" s="77"/>
      <c r="G44" s="27"/>
      <c r="H44" s="27"/>
      <c r="I44" s="27"/>
      <c r="J44" s="80"/>
      <c r="K44" s="29"/>
      <c r="L44" s="80"/>
      <c r="M44" s="80"/>
      <c r="N44" s="29"/>
      <c r="O44" s="3"/>
      <c r="P44" s="3"/>
    </row>
    <row r="45" spans="2:16" ht="15" thickBot="1" x14ac:dyDescent="0.35">
      <c r="B45" s="26" t="s">
        <v>27</v>
      </c>
      <c r="C45" s="27"/>
      <c r="D45" s="28"/>
      <c r="E45" s="27"/>
      <c r="F45" s="27"/>
      <c r="G45" s="27"/>
      <c r="H45" s="27"/>
      <c r="I45" s="27"/>
      <c r="J45" s="27"/>
      <c r="K45" s="29"/>
      <c r="L45" s="27"/>
      <c r="M45" s="27"/>
      <c r="N45" s="29"/>
      <c r="O45" s="3"/>
      <c r="P45" s="3"/>
    </row>
    <row r="46" spans="2:16" s="11" customFormat="1" ht="15" thickBot="1" x14ac:dyDescent="0.35">
      <c r="B46" s="30"/>
      <c r="C46" s="27"/>
      <c r="D46" s="28"/>
      <c r="E46" s="27"/>
      <c r="F46" s="27"/>
      <c r="G46" s="27"/>
      <c r="H46" s="27"/>
      <c r="I46" s="27"/>
      <c r="J46" s="27"/>
      <c r="K46" s="29"/>
      <c r="L46" s="27"/>
      <c r="M46" s="31">
        <v>0.02</v>
      </c>
      <c r="N46" s="29"/>
    </row>
    <row r="47" spans="2:16" ht="29.4" thickBot="1" x14ac:dyDescent="0.35">
      <c r="B47" s="107" t="s">
        <v>29</v>
      </c>
      <c r="C47" s="108"/>
      <c r="D47" s="33" t="s">
        <v>1</v>
      </c>
      <c r="E47" s="34" t="s">
        <v>2</v>
      </c>
      <c r="F47" s="34" t="s">
        <v>3</v>
      </c>
      <c r="G47" s="35" t="s">
        <v>4</v>
      </c>
      <c r="H47" s="32" t="s">
        <v>5</v>
      </c>
      <c r="I47" s="36" t="s">
        <v>0</v>
      </c>
      <c r="J47" s="36" t="s">
        <v>6</v>
      </c>
      <c r="K47" s="37" t="s">
        <v>7</v>
      </c>
      <c r="L47" s="36" t="s">
        <v>8</v>
      </c>
      <c r="M47" s="38" t="s">
        <v>9</v>
      </c>
      <c r="N47" s="39" t="s">
        <v>10</v>
      </c>
    </row>
    <row r="48" spans="2:16" x14ac:dyDescent="0.3">
      <c r="B48" s="40"/>
      <c r="C48" s="41"/>
      <c r="D48" s="42"/>
      <c r="E48" s="43"/>
      <c r="F48" s="43"/>
      <c r="G48" s="44"/>
      <c r="H48" s="45"/>
      <c r="I48" s="46"/>
      <c r="J48" s="47"/>
      <c r="K48" s="48"/>
      <c r="L48" s="47"/>
      <c r="M48" s="47"/>
      <c r="N48" s="49"/>
      <c r="O48" s="3"/>
      <c r="P48" s="3"/>
    </row>
    <row r="49" spans="2:17" x14ac:dyDescent="0.3">
      <c r="B49" s="50" t="s">
        <v>30</v>
      </c>
      <c r="C49" s="51" t="s">
        <v>31</v>
      </c>
      <c r="D49" s="52">
        <v>290</v>
      </c>
      <c r="E49" s="53" t="s">
        <v>13</v>
      </c>
      <c r="F49" s="54" t="s">
        <v>14</v>
      </c>
      <c r="G49" s="55">
        <v>15</v>
      </c>
      <c r="H49" s="56">
        <v>4</v>
      </c>
      <c r="I49" s="57">
        <f>G49*H49+2</f>
        <v>62</v>
      </c>
      <c r="J49" s="58">
        <v>3</v>
      </c>
      <c r="K49" s="59">
        <f t="shared" ref="K49" si="22">I49*J49</f>
        <v>186</v>
      </c>
      <c r="L49" s="58"/>
      <c r="M49" s="58">
        <f>K49*$M$7</f>
        <v>3.72</v>
      </c>
      <c r="N49" s="60">
        <f t="shared" ref="N49" si="23">K49-L49-M49</f>
        <v>182.28</v>
      </c>
    </row>
    <row r="50" spans="2:17" x14ac:dyDescent="0.3">
      <c r="B50" s="50" t="s">
        <v>35</v>
      </c>
      <c r="C50" s="51" t="s">
        <v>31</v>
      </c>
      <c r="D50" s="52">
        <v>150</v>
      </c>
      <c r="E50" s="53" t="s">
        <v>19</v>
      </c>
      <c r="F50" s="54" t="s">
        <v>14</v>
      </c>
      <c r="G50" s="55">
        <v>13</v>
      </c>
      <c r="H50" s="56">
        <v>4</v>
      </c>
      <c r="I50" s="57">
        <f>G50*H50+2</f>
        <v>54</v>
      </c>
      <c r="J50" s="58">
        <v>3</v>
      </c>
      <c r="K50" s="59">
        <f>I50*J50</f>
        <v>162</v>
      </c>
      <c r="L50" s="58"/>
      <c r="M50" s="58">
        <f>K50*$M$7</f>
        <v>3.24</v>
      </c>
      <c r="N50" s="60">
        <f>K50-L50-M50</f>
        <v>158.76</v>
      </c>
      <c r="O50" s="3"/>
      <c r="P50" s="3"/>
    </row>
    <row r="51" spans="2:17" x14ac:dyDescent="0.3">
      <c r="B51" s="50" t="s">
        <v>36</v>
      </c>
      <c r="C51" s="51" t="s">
        <v>31</v>
      </c>
      <c r="D51" s="52">
        <v>300</v>
      </c>
      <c r="E51" s="53" t="s">
        <v>26</v>
      </c>
      <c r="F51" s="54" t="s">
        <v>14</v>
      </c>
      <c r="G51" s="55"/>
      <c r="H51" s="56"/>
      <c r="I51" s="57">
        <f>20*6+2*5</f>
        <v>130</v>
      </c>
      <c r="J51" s="58">
        <v>3</v>
      </c>
      <c r="K51" s="59">
        <f t="shared" ref="K51:K54" si="24">I51*J51</f>
        <v>390</v>
      </c>
      <c r="L51" s="58"/>
      <c r="M51" s="58">
        <f t="shared" ref="M51:M54" si="25">K51*$M$7</f>
        <v>7.8</v>
      </c>
      <c r="N51" s="60">
        <f t="shared" ref="N51:N54" si="26">K51-L51-M51</f>
        <v>382.2</v>
      </c>
      <c r="O51" s="3"/>
      <c r="P51" s="3"/>
    </row>
    <row r="52" spans="2:17" ht="14.25" customHeight="1" x14ac:dyDescent="0.3">
      <c r="B52" s="50" t="s">
        <v>32</v>
      </c>
      <c r="C52" s="51" t="s">
        <v>33</v>
      </c>
      <c r="D52" s="52">
        <v>170</v>
      </c>
      <c r="E52" s="53" t="s">
        <v>21</v>
      </c>
      <c r="F52" s="54" t="s">
        <v>14</v>
      </c>
      <c r="G52" s="55">
        <v>18</v>
      </c>
      <c r="H52" s="56">
        <v>5</v>
      </c>
      <c r="I52" s="57">
        <f>G52*H52</f>
        <v>90</v>
      </c>
      <c r="J52" s="58">
        <v>5</v>
      </c>
      <c r="K52" s="59">
        <f>I52*J52</f>
        <v>450</v>
      </c>
      <c r="L52" s="58">
        <v>10.18</v>
      </c>
      <c r="M52" s="58">
        <f t="shared" ref="M52" si="27">K52*$M$7</f>
        <v>9</v>
      </c>
      <c r="N52" s="60">
        <f>K52-L52-M52</f>
        <v>430.82</v>
      </c>
      <c r="O52" s="3"/>
      <c r="P52" s="3"/>
    </row>
    <row r="53" spans="2:17" s="11" customFormat="1" x14ac:dyDescent="0.3">
      <c r="B53" s="50" t="s">
        <v>37</v>
      </c>
      <c r="C53" s="51" t="s">
        <v>31</v>
      </c>
      <c r="D53" s="52">
        <v>200</v>
      </c>
      <c r="E53" s="53" t="s">
        <v>24</v>
      </c>
      <c r="F53" s="54" t="s">
        <v>22</v>
      </c>
      <c r="G53" s="55">
        <v>22</v>
      </c>
      <c r="H53" s="56">
        <v>4</v>
      </c>
      <c r="I53" s="57">
        <f t="shared" ref="I53:I54" si="28">G53*H53</f>
        <v>88</v>
      </c>
      <c r="J53" s="58">
        <v>3</v>
      </c>
      <c r="K53" s="59">
        <f t="shared" si="24"/>
        <v>264</v>
      </c>
      <c r="L53" s="58"/>
      <c r="M53" s="58">
        <f t="shared" si="25"/>
        <v>5.28</v>
      </c>
      <c r="N53" s="60">
        <f t="shared" si="26"/>
        <v>258.72000000000003</v>
      </c>
    </row>
    <row r="54" spans="2:17" x14ac:dyDescent="0.3">
      <c r="B54" s="50" t="s">
        <v>38</v>
      </c>
      <c r="C54" s="51" t="s">
        <v>31</v>
      </c>
      <c r="D54" s="52">
        <v>150</v>
      </c>
      <c r="E54" s="53" t="s">
        <v>25</v>
      </c>
      <c r="F54" s="54" t="s">
        <v>14</v>
      </c>
      <c r="G54" s="55">
        <v>20</v>
      </c>
      <c r="H54" s="56">
        <v>5</v>
      </c>
      <c r="I54" s="57">
        <f t="shared" si="28"/>
        <v>100</v>
      </c>
      <c r="J54" s="58">
        <v>3</v>
      </c>
      <c r="K54" s="59">
        <f t="shared" si="24"/>
        <v>300</v>
      </c>
      <c r="L54" s="58"/>
      <c r="M54" s="58">
        <f t="shared" si="25"/>
        <v>6</v>
      </c>
      <c r="N54" s="60">
        <f t="shared" si="26"/>
        <v>294</v>
      </c>
      <c r="O54" s="3"/>
      <c r="P54" s="3"/>
    </row>
    <row r="55" spans="2:17" s="11" customFormat="1" ht="15" thickBot="1" x14ac:dyDescent="0.35">
      <c r="B55" s="61"/>
      <c r="C55" s="62"/>
      <c r="D55" s="63"/>
      <c r="E55" s="64"/>
      <c r="F55" s="65"/>
      <c r="G55" s="66"/>
      <c r="H55" s="67"/>
      <c r="I55" s="67"/>
      <c r="J55" s="68"/>
      <c r="K55" s="69"/>
      <c r="L55" s="68"/>
      <c r="M55" s="68"/>
      <c r="N55" s="70"/>
    </row>
    <row r="56" spans="2:17" ht="15" thickBot="1" x14ac:dyDescent="0.35">
      <c r="B56" s="71"/>
      <c r="C56" s="72" t="s">
        <v>28</v>
      </c>
      <c r="D56" s="73"/>
      <c r="E56" s="74"/>
      <c r="F56" s="74"/>
      <c r="G56" s="74"/>
      <c r="H56" s="74"/>
      <c r="I56" s="74">
        <f>SUM(I48:I55)</f>
        <v>524</v>
      </c>
      <c r="J56" s="75"/>
      <c r="K56" s="76">
        <f>SUM(K48:K55)</f>
        <v>1752</v>
      </c>
      <c r="L56" s="75">
        <f>SUM(L48:L55)</f>
        <v>10.18</v>
      </c>
      <c r="M56" s="75">
        <f>SUM(M48:M55)</f>
        <v>35.040000000000006</v>
      </c>
      <c r="N56" s="76">
        <f>SUM(N48:N55)</f>
        <v>1706.78</v>
      </c>
    </row>
    <row r="57" spans="2:17" x14ac:dyDescent="0.3">
      <c r="B57" s="81"/>
      <c r="C57" s="82"/>
      <c r="D57" s="83"/>
      <c r="E57" s="82"/>
      <c r="F57" s="82"/>
      <c r="G57" s="82"/>
      <c r="H57" s="82"/>
      <c r="I57" s="82"/>
      <c r="J57" s="84"/>
      <c r="K57" s="85"/>
      <c r="L57" s="84"/>
      <c r="M57" s="84"/>
      <c r="N57" s="85"/>
      <c r="O57" s="3"/>
      <c r="P57" s="3"/>
    </row>
    <row r="58" spans="2:17" x14ac:dyDescent="0.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2:17" ht="15" thickBot="1" x14ac:dyDescent="0.35">
      <c r="B59" s="26" t="s">
        <v>39</v>
      </c>
      <c r="C59" s="27"/>
      <c r="D59" s="28"/>
      <c r="E59" s="27"/>
      <c r="F59" s="27"/>
      <c r="G59" s="27"/>
      <c r="H59" s="27"/>
      <c r="I59" s="27"/>
      <c r="J59" s="27"/>
      <c r="K59" s="29"/>
      <c r="L59" s="27"/>
      <c r="M59" s="27"/>
      <c r="N59" s="29"/>
    </row>
    <row r="60" spans="2:17" ht="15" thickBot="1" x14ac:dyDescent="0.35">
      <c r="B60" s="30"/>
      <c r="C60" s="27"/>
      <c r="D60" s="28"/>
      <c r="E60" s="27"/>
      <c r="F60" s="27"/>
      <c r="G60" s="27"/>
      <c r="H60" s="27"/>
      <c r="I60" s="27"/>
      <c r="J60" s="27"/>
      <c r="K60" s="29"/>
      <c r="L60" s="27"/>
      <c r="M60" s="31">
        <v>0.02</v>
      </c>
      <c r="N60" s="29"/>
      <c r="O60" s="3"/>
      <c r="P60" s="3"/>
    </row>
    <row r="61" spans="2:17" ht="29.4" thickBot="1" x14ac:dyDescent="0.35">
      <c r="B61" s="107" t="s">
        <v>29</v>
      </c>
      <c r="C61" s="108"/>
      <c r="D61" s="33" t="s">
        <v>1</v>
      </c>
      <c r="E61" s="34" t="s">
        <v>2</v>
      </c>
      <c r="F61" s="34" t="s">
        <v>3</v>
      </c>
      <c r="G61" s="35" t="s">
        <v>4</v>
      </c>
      <c r="H61" s="32" t="s">
        <v>5</v>
      </c>
      <c r="I61" s="36" t="s">
        <v>0</v>
      </c>
      <c r="J61" s="36" t="s">
        <v>6</v>
      </c>
      <c r="K61" s="37" t="s">
        <v>7</v>
      </c>
      <c r="L61" s="36" t="s">
        <v>8</v>
      </c>
      <c r="M61" s="38" t="s">
        <v>9</v>
      </c>
      <c r="N61" s="39" t="s">
        <v>10</v>
      </c>
      <c r="O61" s="3"/>
      <c r="P61" s="3"/>
    </row>
    <row r="62" spans="2:17" x14ac:dyDescent="0.3">
      <c r="B62" s="40"/>
      <c r="C62" s="41"/>
      <c r="D62" s="42"/>
      <c r="E62" s="43"/>
      <c r="F62" s="43"/>
      <c r="G62" s="44"/>
      <c r="H62" s="45"/>
      <c r="I62" s="46"/>
      <c r="J62" s="47"/>
      <c r="K62" s="48"/>
      <c r="L62" s="47"/>
      <c r="M62" s="47"/>
      <c r="N62" s="49"/>
      <c r="O62" s="3"/>
      <c r="P62" s="3"/>
    </row>
    <row r="63" spans="2:17" x14ac:dyDescent="0.3">
      <c r="B63" s="50" t="s">
        <v>36</v>
      </c>
      <c r="C63" s="51" t="s">
        <v>31</v>
      </c>
      <c r="D63" s="52">
        <v>300</v>
      </c>
      <c r="E63" s="53" t="s">
        <v>26</v>
      </c>
      <c r="F63" s="54" t="s">
        <v>14</v>
      </c>
      <c r="G63" s="55">
        <v>21</v>
      </c>
      <c r="H63" s="56">
        <v>3</v>
      </c>
      <c r="I63" s="57">
        <f>G63*H63+1</f>
        <v>64</v>
      </c>
      <c r="J63" s="58">
        <v>3</v>
      </c>
      <c r="K63" s="59">
        <f t="shared" ref="K63:K68" si="29">I63*J63</f>
        <v>192</v>
      </c>
      <c r="L63" s="58"/>
      <c r="M63" s="58">
        <f>K63*$M$5</f>
        <v>0</v>
      </c>
      <c r="N63" s="60">
        <f t="shared" ref="N63:N68" si="30">K63-L63-M63</f>
        <v>192</v>
      </c>
      <c r="O63" s="3"/>
      <c r="P63" s="3"/>
    </row>
    <row r="64" spans="2:17" s="11" customFormat="1" x14ac:dyDescent="0.3">
      <c r="B64" s="50" t="s">
        <v>32</v>
      </c>
      <c r="C64" s="51" t="s">
        <v>33</v>
      </c>
      <c r="D64" s="52">
        <v>170</v>
      </c>
      <c r="E64" s="53" t="s">
        <v>21</v>
      </c>
      <c r="F64" s="54" t="s">
        <v>14</v>
      </c>
      <c r="G64" s="55">
        <v>8</v>
      </c>
      <c r="H64" s="56">
        <v>5</v>
      </c>
      <c r="I64" s="57">
        <f>G64*H64</f>
        <v>40</v>
      </c>
      <c r="J64" s="58">
        <v>5</v>
      </c>
      <c r="K64" s="59">
        <f t="shared" si="29"/>
        <v>200</v>
      </c>
      <c r="L64" s="58">
        <v>10.18</v>
      </c>
      <c r="M64" s="58">
        <f>K64*$M$5</f>
        <v>0</v>
      </c>
      <c r="N64" s="60">
        <f t="shared" si="30"/>
        <v>189.82</v>
      </c>
      <c r="O64" s="3"/>
      <c r="P64" s="3"/>
      <c r="Q64" s="3"/>
    </row>
    <row r="65" spans="2:16" x14ac:dyDescent="0.3">
      <c r="B65" s="50" t="s">
        <v>37</v>
      </c>
      <c r="C65" s="51" t="s">
        <v>31</v>
      </c>
      <c r="D65" s="52">
        <v>200</v>
      </c>
      <c r="E65" s="53" t="s">
        <v>24</v>
      </c>
      <c r="F65" s="54" t="s">
        <v>22</v>
      </c>
      <c r="G65" s="55">
        <v>18</v>
      </c>
      <c r="H65" s="56">
        <v>4</v>
      </c>
      <c r="I65" s="57">
        <f>G65*H65</f>
        <v>72</v>
      </c>
      <c r="J65" s="58">
        <v>3</v>
      </c>
      <c r="K65" s="59">
        <f t="shared" si="29"/>
        <v>216</v>
      </c>
      <c r="L65" s="58"/>
      <c r="M65" s="58">
        <f>K65*$M$5</f>
        <v>0</v>
      </c>
      <c r="N65" s="60">
        <f t="shared" si="30"/>
        <v>216</v>
      </c>
      <c r="O65" s="11"/>
      <c r="P65" s="11"/>
    </row>
    <row r="66" spans="2:16" s="11" customFormat="1" x14ac:dyDescent="0.3">
      <c r="B66" s="50" t="s">
        <v>44</v>
      </c>
      <c r="C66" s="51" t="s">
        <v>31</v>
      </c>
      <c r="D66" s="52">
        <v>150</v>
      </c>
      <c r="E66" s="53" t="s">
        <v>40</v>
      </c>
      <c r="F66" s="54" t="s">
        <v>14</v>
      </c>
      <c r="G66" s="55">
        <v>21</v>
      </c>
      <c r="H66" s="56">
        <v>5</v>
      </c>
      <c r="I66" s="57">
        <f>G66*H66</f>
        <v>105</v>
      </c>
      <c r="J66" s="58">
        <v>3</v>
      </c>
      <c r="K66" s="59">
        <f t="shared" si="29"/>
        <v>315</v>
      </c>
      <c r="L66" s="58"/>
      <c r="M66" s="58">
        <f>K66*$M$5</f>
        <v>0</v>
      </c>
      <c r="N66" s="60">
        <f t="shared" si="30"/>
        <v>315</v>
      </c>
      <c r="O66" s="3"/>
      <c r="P66" s="3"/>
    </row>
    <row r="67" spans="2:16" s="11" customFormat="1" x14ac:dyDescent="0.3">
      <c r="B67" s="50" t="s">
        <v>45</v>
      </c>
      <c r="C67" s="51" t="s">
        <v>33</v>
      </c>
      <c r="D67" s="52">
        <v>150</v>
      </c>
      <c r="E67" s="53" t="s">
        <v>41</v>
      </c>
      <c r="F67" s="54" t="s">
        <v>22</v>
      </c>
      <c r="G67" s="55">
        <v>18</v>
      </c>
      <c r="H67" s="56">
        <v>7</v>
      </c>
      <c r="I67" s="57">
        <f>G67*H67</f>
        <v>126</v>
      </c>
      <c r="J67" s="58">
        <v>8</v>
      </c>
      <c r="K67" s="59">
        <f t="shared" si="29"/>
        <v>1008</v>
      </c>
      <c r="L67" s="58">
        <v>10.18</v>
      </c>
      <c r="M67" s="58">
        <f>K67*$M$58</f>
        <v>0</v>
      </c>
      <c r="N67" s="60">
        <f t="shared" si="30"/>
        <v>997.82</v>
      </c>
      <c r="O67" s="3"/>
      <c r="P67" s="3"/>
    </row>
    <row r="68" spans="2:16" x14ac:dyDescent="0.3">
      <c r="B68" s="50" t="s">
        <v>46</v>
      </c>
      <c r="C68" s="51" t="s">
        <v>31</v>
      </c>
      <c r="D68" s="52">
        <v>450</v>
      </c>
      <c r="E68" s="53" t="s">
        <v>42</v>
      </c>
      <c r="F68" s="54" t="s">
        <v>22</v>
      </c>
      <c r="G68" s="55">
        <v>12</v>
      </c>
      <c r="H68" s="56">
        <v>5</v>
      </c>
      <c r="I68" s="57">
        <f>G68*H68</f>
        <v>60</v>
      </c>
      <c r="J68" s="58">
        <v>3</v>
      </c>
      <c r="K68" s="59">
        <f t="shared" si="29"/>
        <v>180</v>
      </c>
      <c r="L68" s="58"/>
      <c r="M68" s="58">
        <f>K68*$M$58</f>
        <v>0</v>
      </c>
      <c r="N68" s="60">
        <f t="shared" si="30"/>
        <v>180</v>
      </c>
      <c r="O68" s="3"/>
      <c r="P68" s="3"/>
    </row>
    <row r="69" spans="2:16" ht="15" thickBot="1" x14ac:dyDescent="0.35">
      <c r="B69" s="87"/>
      <c r="C69" s="88"/>
      <c r="D69" s="89"/>
      <c r="E69" s="90"/>
      <c r="F69" s="91"/>
      <c r="G69" s="92"/>
      <c r="H69" s="93"/>
      <c r="I69" s="93"/>
      <c r="J69" s="94"/>
      <c r="K69" s="95"/>
      <c r="L69" s="94"/>
      <c r="M69" s="94"/>
      <c r="N69" s="96"/>
    </row>
    <row r="70" spans="2:16" ht="15" thickBot="1" x14ac:dyDescent="0.35">
      <c r="B70" s="71"/>
      <c r="C70" s="72" t="s">
        <v>43</v>
      </c>
      <c r="D70" s="73"/>
      <c r="E70" s="74"/>
      <c r="F70" s="74"/>
      <c r="G70" s="74"/>
      <c r="H70" s="74"/>
      <c r="I70" s="74">
        <f>SUM(I62:I69)</f>
        <v>467</v>
      </c>
      <c r="J70" s="75"/>
      <c r="K70" s="76">
        <f>SUM(K62:K69)</f>
        <v>2111</v>
      </c>
      <c r="L70" s="75">
        <f>SUM(L62:L69)</f>
        <v>20.36</v>
      </c>
      <c r="M70" s="75">
        <f>SUM(M62:M69)</f>
        <v>0</v>
      </c>
      <c r="N70" s="76">
        <f>SUM(N62:N69)</f>
        <v>2090.64</v>
      </c>
    </row>
    <row r="71" spans="2:16" x14ac:dyDescent="0.3">
      <c r="B71" s="26"/>
      <c r="C71" s="27"/>
      <c r="D71" s="28"/>
      <c r="E71" s="27"/>
      <c r="F71" s="27"/>
      <c r="G71" s="27"/>
      <c r="H71" s="27"/>
      <c r="I71" s="27"/>
      <c r="J71" s="27"/>
      <c r="K71" s="29"/>
      <c r="L71" s="27"/>
      <c r="M71" s="27"/>
      <c r="N71" s="29"/>
      <c r="O71" s="3"/>
      <c r="P71" s="3"/>
    </row>
    <row r="72" spans="2:16" x14ac:dyDescent="0.3">
      <c r="B72" s="30"/>
      <c r="C72" s="27"/>
      <c r="D72" s="28"/>
      <c r="E72" s="27"/>
      <c r="F72" s="27"/>
      <c r="G72" s="27"/>
      <c r="H72" s="27"/>
      <c r="I72" s="27"/>
      <c r="J72" s="27"/>
      <c r="K72" s="29"/>
      <c r="L72" s="27"/>
      <c r="M72" s="97"/>
      <c r="N72" s="29"/>
      <c r="O72" s="3"/>
      <c r="P72" s="3"/>
    </row>
    <row r="73" spans="2:16" ht="15" thickBot="1" x14ac:dyDescent="0.35">
      <c r="B73" s="26" t="s">
        <v>47</v>
      </c>
      <c r="C73" s="27"/>
      <c r="D73" s="28"/>
      <c r="E73" s="27"/>
      <c r="F73" s="27"/>
      <c r="G73" s="27"/>
      <c r="H73" s="27"/>
      <c r="I73" s="27"/>
      <c r="J73" s="27"/>
      <c r="K73" s="29"/>
      <c r="L73" s="27"/>
      <c r="M73" s="27"/>
      <c r="N73" s="29"/>
      <c r="O73" s="3"/>
      <c r="P73" s="3"/>
    </row>
    <row r="74" spans="2:16" ht="15" thickBot="1" x14ac:dyDescent="0.35">
      <c r="B74" s="30"/>
      <c r="C74" s="27"/>
      <c r="D74" s="28"/>
      <c r="E74" s="27"/>
      <c r="F74" s="27"/>
      <c r="G74" s="27"/>
      <c r="H74" s="27"/>
      <c r="I74" s="27"/>
      <c r="J74" s="27"/>
      <c r="K74" s="29"/>
      <c r="L74" s="27"/>
      <c r="M74" s="31">
        <v>0.02</v>
      </c>
      <c r="N74" s="29"/>
      <c r="O74" s="3"/>
      <c r="P74" s="3"/>
    </row>
    <row r="75" spans="2:16" s="11" customFormat="1" ht="29.4" thickBot="1" x14ac:dyDescent="0.35">
      <c r="B75" s="107" t="s">
        <v>29</v>
      </c>
      <c r="C75" s="108"/>
      <c r="D75" s="33" t="s">
        <v>1</v>
      </c>
      <c r="E75" s="34" t="s">
        <v>2</v>
      </c>
      <c r="F75" s="34" t="s">
        <v>3</v>
      </c>
      <c r="G75" s="35" t="s">
        <v>4</v>
      </c>
      <c r="H75" s="32" t="s">
        <v>5</v>
      </c>
      <c r="I75" s="36" t="s">
        <v>0</v>
      </c>
      <c r="J75" s="36" t="s">
        <v>6</v>
      </c>
      <c r="K75" s="37" t="s">
        <v>7</v>
      </c>
      <c r="L75" s="36" t="s">
        <v>8</v>
      </c>
      <c r="M75" s="38" t="s">
        <v>9</v>
      </c>
      <c r="N75" s="39" t="s">
        <v>10</v>
      </c>
    </row>
    <row r="76" spans="2:16" s="11" customFormat="1" x14ac:dyDescent="0.3">
      <c r="B76" s="40"/>
      <c r="C76" s="41"/>
      <c r="D76" s="42"/>
      <c r="E76" s="43"/>
      <c r="F76" s="43"/>
      <c r="G76" s="44"/>
      <c r="H76" s="45"/>
      <c r="I76" s="46"/>
      <c r="J76" s="47"/>
      <c r="K76" s="48"/>
      <c r="L76" s="47"/>
      <c r="M76" s="47"/>
      <c r="N76" s="49"/>
    </row>
    <row r="77" spans="2:16" s="11" customFormat="1" x14ac:dyDescent="0.3">
      <c r="B77" s="50" t="s">
        <v>36</v>
      </c>
      <c r="C77" s="51" t="s">
        <v>31</v>
      </c>
      <c r="D77" s="52">
        <v>300</v>
      </c>
      <c r="E77" s="53" t="s">
        <v>26</v>
      </c>
      <c r="F77" s="54" t="s">
        <v>14</v>
      </c>
      <c r="G77" s="55">
        <v>12</v>
      </c>
      <c r="H77" s="56">
        <v>3</v>
      </c>
      <c r="I77" s="57">
        <f>G77*H77</f>
        <v>36</v>
      </c>
      <c r="J77" s="58">
        <v>3</v>
      </c>
      <c r="K77" s="59">
        <f>I77*J77</f>
        <v>108</v>
      </c>
      <c r="L77" s="58"/>
      <c r="M77" s="58">
        <f>K77*$M$5</f>
        <v>0</v>
      </c>
      <c r="N77" s="60">
        <f>K77-L77-M77</f>
        <v>108</v>
      </c>
      <c r="O77" s="3"/>
      <c r="P77" s="3"/>
    </row>
    <row r="78" spans="2:16" x14ac:dyDescent="0.3">
      <c r="B78" s="50" t="s">
        <v>44</v>
      </c>
      <c r="C78" s="51" t="s">
        <v>31</v>
      </c>
      <c r="D78" s="52">
        <v>150</v>
      </c>
      <c r="E78" s="53" t="s">
        <v>40</v>
      </c>
      <c r="F78" s="54" t="s">
        <v>14</v>
      </c>
      <c r="G78" s="55">
        <v>9</v>
      </c>
      <c r="H78" s="56">
        <v>5</v>
      </c>
      <c r="I78" s="57">
        <f>G78*H78</f>
        <v>45</v>
      </c>
      <c r="J78" s="58">
        <v>3</v>
      </c>
      <c r="K78" s="59">
        <f>I78*J78</f>
        <v>135</v>
      </c>
      <c r="L78" s="58"/>
      <c r="M78" s="58">
        <f>K78*$M$5</f>
        <v>0</v>
      </c>
      <c r="N78" s="60">
        <f t="shared" ref="N78:N81" si="31">K78-L78-M78</f>
        <v>135</v>
      </c>
    </row>
    <row r="79" spans="2:16" x14ac:dyDescent="0.3">
      <c r="B79" s="50" t="s">
        <v>45</v>
      </c>
      <c r="C79" s="51" t="s">
        <v>33</v>
      </c>
      <c r="D79" s="52">
        <v>150</v>
      </c>
      <c r="E79" s="53" t="s">
        <v>41</v>
      </c>
      <c r="F79" s="54" t="s">
        <v>22</v>
      </c>
      <c r="G79" s="55">
        <v>3</v>
      </c>
      <c r="H79" s="56">
        <v>7</v>
      </c>
      <c r="I79" s="57">
        <f>(G79*H79)+3</f>
        <v>24</v>
      </c>
      <c r="J79" s="58">
        <v>8</v>
      </c>
      <c r="K79" s="59">
        <f>I79*J79</f>
        <v>192</v>
      </c>
      <c r="L79" s="58">
        <v>10.18</v>
      </c>
      <c r="M79" s="58">
        <f>K79*$M$58</f>
        <v>0</v>
      </c>
      <c r="N79" s="60">
        <f>K79-L79-M79</f>
        <v>181.82</v>
      </c>
      <c r="O79" s="3"/>
      <c r="P79" s="3"/>
    </row>
    <row r="80" spans="2:16" x14ac:dyDescent="0.3">
      <c r="B80" s="50" t="s">
        <v>46</v>
      </c>
      <c r="C80" s="51" t="s">
        <v>31</v>
      </c>
      <c r="D80" s="52">
        <v>450</v>
      </c>
      <c r="E80" s="53" t="s">
        <v>42</v>
      </c>
      <c r="F80" s="54" t="s">
        <v>22</v>
      </c>
      <c r="G80" s="55">
        <v>21</v>
      </c>
      <c r="H80" s="56">
        <v>5</v>
      </c>
      <c r="I80" s="57">
        <f>G80*H80</f>
        <v>105</v>
      </c>
      <c r="J80" s="58">
        <v>3</v>
      </c>
      <c r="K80" s="59">
        <f t="shared" ref="K80:K81" si="32">I80*J80</f>
        <v>315</v>
      </c>
      <c r="L80" s="58"/>
      <c r="M80" s="58">
        <f>K80*$M$58</f>
        <v>0</v>
      </c>
      <c r="N80" s="60">
        <f t="shared" si="31"/>
        <v>315</v>
      </c>
      <c r="O80" s="3"/>
      <c r="P80" s="3"/>
    </row>
    <row r="81" spans="2:16" x14ac:dyDescent="0.3">
      <c r="B81" s="50" t="s">
        <v>63</v>
      </c>
      <c r="C81" s="51" t="s">
        <v>31</v>
      </c>
      <c r="D81" s="52">
        <v>150</v>
      </c>
      <c r="E81" s="53" t="s">
        <v>48</v>
      </c>
      <c r="F81" s="54" t="s">
        <v>14</v>
      </c>
      <c r="G81" s="55">
        <v>21</v>
      </c>
      <c r="H81" s="56">
        <v>3</v>
      </c>
      <c r="I81" s="57">
        <f>(G81*H81)+3</f>
        <v>66</v>
      </c>
      <c r="J81" s="58">
        <v>3</v>
      </c>
      <c r="K81" s="59">
        <f t="shared" si="32"/>
        <v>198</v>
      </c>
      <c r="L81" s="58"/>
      <c r="M81" s="58">
        <f>K81*$M$58</f>
        <v>0</v>
      </c>
      <c r="N81" s="60">
        <f t="shared" si="31"/>
        <v>198</v>
      </c>
      <c r="O81" s="3"/>
      <c r="P81" s="3"/>
    </row>
    <row r="82" spans="2:16" ht="15" thickBot="1" x14ac:dyDescent="0.35">
      <c r="B82" s="61"/>
      <c r="C82" s="62"/>
      <c r="D82" s="63"/>
      <c r="E82" s="64"/>
      <c r="F82" s="65"/>
      <c r="G82" s="66"/>
      <c r="H82" s="67"/>
      <c r="I82" s="67"/>
      <c r="J82" s="68"/>
      <c r="K82" s="69"/>
      <c r="L82" s="68"/>
      <c r="M82" s="68"/>
      <c r="N82" s="70"/>
      <c r="O82" s="3"/>
      <c r="P82" s="3"/>
    </row>
    <row r="83" spans="2:16" ht="15" thickBot="1" x14ac:dyDescent="0.35">
      <c r="B83" s="71"/>
      <c r="C83" s="72" t="s">
        <v>49</v>
      </c>
      <c r="D83" s="73"/>
      <c r="E83" s="74"/>
      <c r="F83" s="74"/>
      <c r="G83" s="74"/>
      <c r="H83" s="74"/>
      <c r="I83" s="74">
        <f>SUM(I76:I82)</f>
        <v>276</v>
      </c>
      <c r="J83" s="75"/>
      <c r="K83" s="76">
        <f>SUM(K76:K82)</f>
        <v>948</v>
      </c>
      <c r="L83" s="75">
        <f>SUM(L76:L82)</f>
        <v>10.18</v>
      </c>
      <c r="M83" s="75">
        <f>SUM(M76:M82)</f>
        <v>0</v>
      </c>
      <c r="N83" s="76">
        <f>SUM(N76:N82)</f>
        <v>937.81999999999994</v>
      </c>
      <c r="O83" s="3"/>
      <c r="P83" s="3"/>
    </row>
    <row r="84" spans="2:16" s="11" customFormat="1" x14ac:dyDescent="0.3">
      <c r="B84" s="98"/>
      <c r="C84" s="99"/>
      <c r="D84" s="100"/>
      <c r="E84" s="101"/>
      <c r="F84" s="98"/>
      <c r="G84" s="99"/>
      <c r="H84" s="99"/>
      <c r="I84" s="99"/>
      <c r="J84" s="102"/>
      <c r="K84" s="103"/>
      <c r="L84" s="102"/>
      <c r="M84" s="102"/>
      <c r="N84" s="103"/>
    </row>
    <row r="85" spans="2:16" s="11" customFormat="1" x14ac:dyDescent="0.3">
      <c r="B85" s="77"/>
      <c r="C85" s="27"/>
      <c r="D85" s="78"/>
      <c r="E85" s="79"/>
      <c r="F85" s="77"/>
      <c r="G85" s="27"/>
      <c r="H85" s="27"/>
      <c r="I85" s="27"/>
      <c r="J85" s="80"/>
      <c r="K85" s="29"/>
      <c r="L85" s="80"/>
      <c r="M85" s="80"/>
      <c r="N85" s="29"/>
      <c r="O85" s="3"/>
      <c r="P85" s="3"/>
    </row>
    <row r="86" spans="2:16" ht="15" thickBot="1" x14ac:dyDescent="0.35">
      <c r="B86" s="26" t="s">
        <v>50</v>
      </c>
      <c r="C86" s="27"/>
      <c r="D86" s="28"/>
      <c r="E86" s="27"/>
      <c r="F86" s="27"/>
      <c r="G86" s="27"/>
      <c r="H86" s="27"/>
      <c r="I86" s="27"/>
      <c r="J86" s="27"/>
      <c r="K86" s="29"/>
      <c r="L86" s="27"/>
      <c r="M86" s="27"/>
      <c r="N86" s="29"/>
      <c r="O86" s="3"/>
      <c r="P86" s="3"/>
    </row>
    <row r="87" spans="2:16" ht="15" thickBot="1" x14ac:dyDescent="0.35">
      <c r="B87" s="30"/>
      <c r="C87" s="27"/>
      <c r="D87" s="28"/>
      <c r="E87" s="27"/>
      <c r="F87" s="27"/>
      <c r="G87" s="27"/>
      <c r="H87" s="27"/>
      <c r="I87" s="27"/>
      <c r="J87" s="27"/>
      <c r="K87" s="29"/>
      <c r="L87" s="27"/>
      <c r="M87" s="31">
        <v>0.02</v>
      </c>
      <c r="N87" s="29"/>
    </row>
    <row r="88" spans="2:16" ht="29.4" thickBot="1" x14ac:dyDescent="0.35">
      <c r="B88" s="107" t="s">
        <v>29</v>
      </c>
      <c r="C88" s="108"/>
      <c r="D88" s="33" t="s">
        <v>1</v>
      </c>
      <c r="E88" s="34" t="s">
        <v>2</v>
      </c>
      <c r="F88" s="34" t="s">
        <v>3</v>
      </c>
      <c r="G88" s="35" t="s">
        <v>4</v>
      </c>
      <c r="H88" s="32" t="s">
        <v>5</v>
      </c>
      <c r="I88" s="36" t="s">
        <v>0</v>
      </c>
      <c r="J88" s="36" t="s">
        <v>6</v>
      </c>
      <c r="K88" s="37" t="s">
        <v>7</v>
      </c>
      <c r="L88" s="36" t="s">
        <v>8</v>
      </c>
      <c r="M88" s="38" t="s">
        <v>9</v>
      </c>
      <c r="N88" s="39" t="s">
        <v>10</v>
      </c>
    </row>
    <row r="89" spans="2:16" x14ac:dyDescent="0.3">
      <c r="B89" s="40"/>
      <c r="C89" s="41"/>
      <c r="D89" s="42"/>
      <c r="E89" s="43"/>
      <c r="F89" s="43"/>
      <c r="G89" s="44"/>
      <c r="H89" s="45"/>
      <c r="I89" s="46"/>
      <c r="J89" s="47"/>
      <c r="K89" s="48"/>
      <c r="L89" s="47"/>
      <c r="M89" s="47"/>
      <c r="N89" s="49"/>
      <c r="O89" s="3"/>
      <c r="P89" s="3"/>
    </row>
    <row r="90" spans="2:16" x14ac:dyDescent="0.3">
      <c r="B90" s="50" t="s">
        <v>64</v>
      </c>
      <c r="C90" s="51" t="s">
        <v>31</v>
      </c>
      <c r="D90" s="52">
        <v>150</v>
      </c>
      <c r="E90" s="53" t="s">
        <v>51</v>
      </c>
      <c r="F90" s="54" t="s">
        <v>14</v>
      </c>
      <c r="G90" s="55">
        <v>14</v>
      </c>
      <c r="H90" s="56">
        <v>5</v>
      </c>
      <c r="I90" s="57">
        <f>G90*H90</f>
        <v>70</v>
      </c>
      <c r="J90" s="58">
        <v>3</v>
      </c>
      <c r="K90" s="59">
        <f>I90*J90</f>
        <v>210</v>
      </c>
      <c r="L90" s="58"/>
      <c r="M90" s="58">
        <f>K90*$M$85</f>
        <v>0</v>
      </c>
      <c r="N90" s="60">
        <f>K90-L90-M90</f>
        <v>210</v>
      </c>
      <c r="O90" s="3"/>
      <c r="P90" s="3"/>
    </row>
    <row r="91" spans="2:16" x14ac:dyDescent="0.3">
      <c r="B91" s="50" t="s">
        <v>46</v>
      </c>
      <c r="C91" s="51" t="s">
        <v>31</v>
      </c>
      <c r="D91" s="52">
        <v>210</v>
      </c>
      <c r="E91" s="53" t="s">
        <v>52</v>
      </c>
      <c r="F91" s="54" t="s">
        <v>22</v>
      </c>
      <c r="G91" s="55">
        <v>9</v>
      </c>
      <c r="H91" s="56">
        <v>5</v>
      </c>
      <c r="I91" s="57">
        <f>G91*H91</f>
        <v>45</v>
      </c>
      <c r="J91" s="58">
        <v>3</v>
      </c>
      <c r="K91" s="59">
        <f>I91*J91</f>
        <v>135</v>
      </c>
      <c r="L91" s="58"/>
      <c r="M91" s="58">
        <f>K91*$M$85</f>
        <v>0</v>
      </c>
      <c r="N91" s="60">
        <f>K91-L91-M91</f>
        <v>135</v>
      </c>
      <c r="O91" s="3"/>
      <c r="P91" s="3"/>
    </row>
    <row r="92" spans="2:16" s="3" customFormat="1" x14ac:dyDescent="0.3">
      <c r="B92" s="50" t="s">
        <v>46</v>
      </c>
      <c r="C92" s="51" t="s">
        <v>33</v>
      </c>
      <c r="D92" s="52">
        <v>240</v>
      </c>
      <c r="E92" s="53" t="s">
        <v>53</v>
      </c>
      <c r="F92" s="54" t="s">
        <v>22</v>
      </c>
      <c r="G92" s="55">
        <v>10</v>
      </c>
      <c r="H92" s="56">
        <v>5</v>
      </c>
      <c r="I92" s="57">
        <f>G92*H92</f>
        <v>50</v>
      </c>
      <c r="J92" s="58">
        <v>5</v>
      </c>
      <c r="K92" s="59">
        <f>I92*J92</f>
        <v>250</v>
      </c>
      <c r="L92" s="58">
        <v>10.18</v>
      </c>
      <c r="M92" s="58">
        <f>K92*$M$85</f>
        <v>0</v>
      </c>
      <c r="N92" s="60">
        <f t="shared" ref="N92" si="33">K92-L92-M92</f>
        <v>239.82</v>
      </c>
      <c r="O92" s="5"/>
      <c r="P92" s="5"/>
    </row>
    <row r="93" spans="2:16" s="11" customFormat="1" x14ac:dyDescent="0.3">
      <c r="B93" s="50" t="s">
        <v>63</v>
      </c>
      <c r="C93" s="51" t="s">
        <v>31</v>
      </c>
      <c r="D93" s="52">
        <v>150</v>
      </c>
      <c r="E93" s="53" t="s">
        <v>48</v>
      </c>
      <c r="F93" s="54" t="s">
        <v>14</v>
      </c>
      <c r="G93" s="55">
        <v>16</v>
      </c>
      <c r="H93" s="56">
        <v>3</v>
      </c>
      <c r="I93" s="57">
        <f>(G93*H93)+2</f>
        <v>50</v>
      </c>
      <c r="J93" s="58">
        <v>3</v>
      </c>
      <c r="K93" s="59">
        <f t="shared" ref="K93" si="34">I93*J93</f>
        <v>150</v>
      </c>
      <c r="L93" s="58"/>
      <c r="M93" s="58">
        <f>K93*$M$85</f>
        <v>0</v>
      </c>
      <c r="N93" s="60">
        <f>K93-L93-M93</f>
        <v>150</v>
      </c>
    </row>
    <row r="94" spans="2:16" s="11" customFormat="1" ht="15" thickBot="1" x14ac:dyDescent="0.35">
      <c r="B94" s="87"/>
      <c r="C94" s="88"/>
      <c r="D94" s="89"/>
      <c r="E94" s="90"/>
      <c r="F94" s="91"/>
      <c r="G94" s="92"/>
      <c r="H94" s="93"/>
      <c r="I94" s="93"/>
      <c r="J94" s="94"/>
      <c r="K94" s="95"/>
      <c r="L94" s="94"/>
      <c r="M94" s="94"/>
      <c r="N94" s="96"/>
      <c r="O94" s="3"/>
      <c r="P94" s="3"/>
    </row>
    <row r="95" spans="2:16" ht="15" thickBot="1" x14ac:dyDescent="0.35">
      <c r="B95" s="71"/>
      <c r="C95" s="72" t="s">
        <v>54</v>
      </c>
      <c r="D95" s="73"/>
      <c r="E95" s="74"/>
      <c r="F95" s="74"/>
      <c r="G95" s="74"/>
      <c r="H95" s="74"/>
      <c r="I95" s="74">
        <f>SUM(I89:I94)</f>
        <v>215</v>
      </c>
      <c r="J95" s="75"/>
      <c r="K95" s="76">
        <f>SUM(K89:K94)</f>
        <v>745</v>
      </c>
      <c r="L95" s="75">
        <f>SUM(L89:L94)</f>
        <v>10.18</v>
      </c>
      <c r="M95" s="75">
        <f>SUM(M89:M94)</f>
        <v>0</v>
      </c>
      <c r="N95" s="76">
        <f>SUM(N89:N94)</f>
        <v>734.81999999999994</v>
      </c>
      <c r="O95" s="3"/>
      <c r="P95" s="3"/>
    </row>
    <row r="96" spans="2:16" x14ac:dyDescent="0.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</row>
    <row r="97" spans="2:16" x14ac:dyDescent="0.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</row>
    <row r="98" spans="2:16" ht="15" thickBot="1" x14ac:dyDescent="0.35">
      <c r="B98" s="26" t="s">
        <v>55</v>
      </c>
      <c r="C98" s="27"/>
      <c r="D98" s="28"/>
      <c r="E98" s="27"/>
      <c r="F98" s="27"/>
      <c r="G98" s="27"/>
      <c r="H98" s="27"/>
      <c r="I98" s="27"/>
      <c r="J98" s="27"/>
      <c r="K98" s="29"/>
      <c r="L98" s="27"/>
      <c r="M98" s="27"/>
      <c r="N98" s="29"/>
      <c r="O98" s="3"/>
      <c r="P98" s="3"/>
    </row>
    <row r="99" spans="2:16" ht="15" thickBot="1" x14ac:dyDescent="0.35">
      <c r="B99" s="30"/>
      <c r="C99" s="27"/>
      <c r="D99" s="28"/>
      <c r="E99" s="27"/>
      <c r="F99" s="27"/>
      <c r="G99" s="27"/>
      <c r="H99" s="27"/>
      <c r="I99" s="27"/>
      <c r="J99" s="27"/>
      <c r="K99" s="29"/>
      <c r="L99" s="27"/>
      <c r="M99" s="31">
        <v>0.02</v>
      </c>
      <c r="N99" s="29"/>
      <c r="O99" s="3"/>
      <c r="P99" s="3"/>
    </row>
    <row r="100" spans="2:16" ht="29.4" thickBot="1" x14ac:dyDescent="0.35">
      <c r="B100" s="107" t="s">
        <v>29</v>
      </c>
      <c r="C100" s="108"/>
      <c r="D100" s="33" t="s">
        <v>1</v>
      </c>
      <c r="E100" s="34" t="s">
        <v>2</v>
      </c>
      <c r="F100" s="34" t="s">
        <v>3</v>
      </c>
      <c r="G100" s="35" t="s">
        <v>4</v>
      </c>
      <c r="H100" s="32" t="s">
        <v>5</v>
      </c>
      <c r="I100" s="36" t="s">
        <v>0</v>
      </c>
      <c r="J100" s="36" t="s">
        <v>6</v>
      </c>
      <c r="K100" s="37" t="s">
        <v>7</v>
      </c>
      <c r="L100" s="36" t="s">
        <v>8</v>
      </c>
      <c r="M100" s="38" t="s">
        <v>9</v>
      </c>
      <c r="N100" s="39" t="s">
        <v>10</v>
      </c>
      <c r="O100" s="3"/>
      <c r="P100" s="3"/>
    </row>
    <row r="101" spans="2:16" x14ac:dyDescent="0.3">
      <c r="B101" s="40"/>
      <c r="C101" s="41"/>
      <c r="D101" s="42"/>
      <c r="E101" s="43"/>
      <c r="F101" s="43"/>
      <c r="G101" s="44"/>
      <c r="H101" s="45"/>
      <c r="I101" s="46"/>
      <c r="J101" s="47"/>
      <c r="K101" s="48"/>
      <c r="L101" s="47"/>
      <c r="M101" s="47"/>
      <c r="N101" s="49"/>
      <c r="O101" s="3"/>
      <c r="P101" s="3"/>
    </row>
    <row r="102" spans="2:16" s="3" customFormat="1" x14ac:dyDescent="0.3">
      <c r="B102" s="50" t="s">
        <v>64</v>
      </c>
      <c r="C102" s="51" t="s">
        <v>31</v>
      </c>
      <c r="D102" s="52">
        <v>150</v>
      </c>
      <c r="E102" s="53" t="s">
        <v>51</v>
      </c>
      <c r="F102" s="54" t="s">
        <v>14</v>
      </c>
      <c r="G102" s="55">
        <v>16</v>
      </c>
      <c r="H102" s="56">
        <v>5</v>
      </c>
      <c r="I102" s="57">
        <f>G102*H102</f>
        <v>80</v>
      </c>
      <c r="J102" s="58">
        <v>3</v>
      </c>
      <c r="K102" s="59">
        <f>I102*J102</f>
        <v>240</v>
      </c>
      <c r="L102" s="58"/>
      <c r="M102" s="58">
        <f>K102*$M$97</f>
        <v>0</v>
      </c>
      <c r="N102" s="60">
        <f>K102-L102-M102</f>
        <v>240</v>
      </c>
    </row>
    <row r="103" spans="2:16" x14ac:dyDescent="0.3">
      <c r="B103" s="50" t="s">
        <v>46</v>
      </c>
      <c r="C103" s="51" t="s">
        <v>33</v>
      </c>
      <c r="D103" s="52">
        <v>240</v>
      </c>
      <c r="E103" s="53" t="s">
        <v>53</v>
      </c>
      <c r="F103" s="54" t="s">
        <v>22</v>
      </c>
      <c r="G103" s="55">
        <v>21</v>
      </c>
      <c r="H103" s="56">
        <v>5</v>
      </c>
      <c r="I103" s="57">
        <f>G103*H103</f>
        <v>105</v>
      </c>
      <c r="J103" s="58">
        <v>5</v>
      </c>
      <c r="K103" s="59">
        <f>I103*J103</f>
        <v>525</v>
      </c>
      <c r="L103" s="58">
        <v>10.18</v>
      </c>
      <c r="M103" s="58">
        <f>K103*$M$97</f>
        <v>0</v>
      </c>
      <c r="N103" s="60">
        <f>K103-L103-M103</f>
        <v>514.82000000000005</v>
      </c>
      <c r="O103" s="3"/>
      <c r="P103" s="3"/>
    </row>
    <row r="104" spans="2:16" x14ac:dyDescent="0.3">
      <c r="B104" s="50" t="s">
        <v>65</v>
      </c>
      <c r="C104" s="51" t="s">
        <v>31</v>
      </c>
      <c r="D104" s="52">
        <v>200</v>
      </c>
      <c r="E104" s="53" t="s">
        <v>56</v>
      </c>
      <c r="F104" s="54" t="s">
        <v>14</v>
      </c>
      <c r="G104" s="55">
        <v>20</v>
      </c>
      <c r="H104" s="56">
        <v>4</v>
      </c>
      <c r="I104" s="57">
        <f>(G104*H104)</f>
        <v>80</v>
      </c>
      <c r="J104" s="58">
        <v>3</v>
      </c>
      <c r="K104" s="59">
        <f>I104*J104</f>
        <v>240</v>
      </c>
      <c r="L104" s="58"/>
      <c r="M104" s="58">
        <f>K104*$M$97</f>
        <v>0</v>
      </c>
      <c r="N104" s="60">
        <f>K104-L104-M104</f>
        <v>240</v>
      </c>
      <c r="O104" s="3"/>
      <c r="P104" s="3"/>
    </row>
    <row r="105" spans="2:16" x14ac:dyDescent="0.3">
      <c r="B105" s="50" t="s">
        <v>66</v>
      </c>
      <c r="C105" s="51" t="s">
        <v>33</v>
      </c>
      <c r="D105" s="52">
        <v>736</v>
      </c>
      <c r="E105" s="53" t="s">
        <v>57</v>
      </c>
      <c r="F105" s="54" t="s">
        <v>14</v>
      </c>
      <c r="G105" s="55">
        <v>10</v>
      </c>
      <c r="H105" s="56">
        <v>4</v>
      </c>
      <c r="I105" s="57">
        <f>(G105*H105)</f>
        <v>40</v>
      </c>
      <c r="J105" s="58">
        <v>6</v>
      </c>
      <c r="K105" s="59">
        <f>I105*J105</f>
        <v>240</v>
      </c>
      <c r="L105" s="58">
        <v>10.18</v>
      </c>
      <c r="M105" s="58">
        <f>K105*$M$97</f>
        <v>0</v>
      </c>
      <c r="N105" s="60">
        <f>K105-L105-M105</f>
        <v>229.82</v>
      </c>
      <c r="O105" s="3"/>
      <c r="P105" s="3"/>
    </row>
    <row r="106" spans="2:16" ht="15" thickBot="1" x14ac:dyDescent="0.35">
      <c r="B106" s="87"/>
      <c r="C106" s="88"/>
      <c r="D106" s="89"/>
      <c r="E106" s="90"/>
      <c r="F106" s="91"/>
      <c r="G106" s="92"/>
      <c r="H106" s="93"/>
      <c r="I106" s="93"/>
      <c r="J106" s="94"/>
      <c r="K106" s="95"/>
      <c r="L106" s="94"/>
      <c r="M106" s="94"/>
      <c r="N106" s="96"/>
      <c r="O106" s="3"/>
    </row>
    <row r="107" spans="2:16" ht="15" thickBot="1" x14ac:dyDescent="0.35">
      <c r="B107" s="71"/>
      <c r="C107" s="72" t="s">
        <v>58</v>
      </c>
      <c r="D107" s="73"/>
      <c r="E107" s="74"/>
      <c r="F107" s="74"/>
      <c r="G107" s="74"/>
      <c r="H107" s="74"/>
      <c r="I107" s="74">
        <f>SUM(I101:I106)</f>
        <v>305</v>
      </c>
      <c r="J107" s="75"/>
      <c r="K107" s="76">
        <f>SUM(K101:K106)</f>
        <v>1245</v>
      </c>
      <c r="L107" s="75">
        <f>SUM(L101:L106)</f>
        <v>20.36</v>
      </c>
      <c r="M107" s="75">
        <f>SUM(M101:M106)</f>
        <v>0</v>
      </c>
      <c r="N107" s="76">
        <f>SUM(N101:N106)</f>
        <v>1224.6400000000001</v>
      </c>
      <c r="O107" s="3"/>
    </row>
    <row r="108" spans="2:16" x14ac:dyDescent="0.3">
      <c r="B108" s="30"/>
      <c r="C108" s="27"/>
      <c r="D108" s="28"/>
      <c r="E108" s="27"/>
      <c r="F108" s="27"/>
      <c r="G108" s="27"/>
      <c r="H108" s="27"/>
      <c r="I108" s="27"/>
      <c r="J108" s="27"/>
      <c r="K108" s="29"/>
      <c r="L108" s="27"/>
      <c r="M108" s="97"/>
      <c r="N108" s="29"/>
      <c r="O108" s="3"/>
    </row>
    <row r="109" spans="2:16" x14ac:dyDescent="0.3">
      <c r="B109" s="104"/>
      <c r="C109" s="104"/>
      <c r="D109" s="105"/>
      <c r="E109" s="104"/>
      <c r="F109" s="104"/>
      <c r="G109" s="104"/>
      <c r="H109" s="104"/>
      <c r="I109" s="104"/>
      <c r="J109" s="104"/>
      <c r="K109" s="106"/>
      <c r="L109" s="104"/>
      <c r="M109" s="104"/>
      <c r="N109" s="106"/>
      <c r="O109" s="3"/>
    </row>
    <row r="110" spans="2:16" ht="15" thickBot="1" x14ac:dyDescent="0.35">
      <c r="B110" s="26" t="s">
        <v>59</v>
      </c>
      <c r="C110" s="27"/>
      <c r="D110" s="28"/>
      <c r="E110" s="27"/>
      <c r="F110" s="27"/>
      <c r="G110" s="27"/>
      <c r="H110" s="27"/>
      <c r="I110" s="27"/>
      <c r="J110" s="27"/>
      <c r="K110" s="29"/>
      <c r="L110" s="27"/>
      <c r="M110" s="27"/>
      <c r="N110" s="29"/>
      <c r="O110" s="3"/>
    </row>
    <row r="111" spans="2:16" ht="15" thickBot="1" x14ac:dyDescent="0.35">
      <c r="B111" s="30"/>
      <c r="C111" s="27"/>
      <c r="D111" s="28"/>
      <c r="E111" s="27"/>
      <c r="F111" s="27"/>
      <c r="G111" s="27"/>
      <c r="H111" s="27"/>
      <c r="I111" s="27"/>
      <c r="J111" s="27"/>
      <c r="K111" s="29"/>
      <c r="L111" s="27"/>
      <c r="M111" s="31">
        <v>0.02</v>
      </c>
      <c r="N111" s="29"/>
      <c r="O111" s="3"/>
    </row>
    <row r="112" spans="2:16" ht="29.4" thickBot="1" x14ac:dyDescent="0.35">
      <c r="B112" s="107" t="s">
        <v>29</v>
      </c>
      <c r="C112" s="108"/>
      <c r="D112" s="33" t="s">
        <v>1</v>
      </c>
      <c r="E112" s="34" t="s">
        <v>2</v>
      </c>
      <c r="F112" s="34" t="s">
        <v>3</v>
      </c>
      <c r="G112" s="35" t="s">
        <v>4</v>
      </c>
      <c r="H112" s="32" t="s">
        <v>5</v>
      </c>
      <c r="I112" s="36" t="s">
        <v>0</v>
      </c>
      <c r="J112" s="36" t="s">
        <v>6</v>
      </c>
      <c r="K112" s="37" t="s">
        <v>7</v>
      </c>
      <c r="L112" s="36" t="s">
        <v>8</v>
      </c>
      <c r="M112" s="38" t="s">
        <v>9</v>
      </c>
      <c r="N112" s="39" t="s">
        <v>10</v>
      </c>
      <c r="O112" s="3"/>
    </row>
    <row r="113" spans="2:15" x14ac:dyDescent="0.3">
      <c r="B113" s="40"/>
      <c r="C113" s="41"/>
      <c r="D113" s="42"/>
      <c r="E113" s="43"/>
      <c r="F113" s="43"/>
      <c r="G113" s="44"/>
      <c r="H113" s="45"/>
      <c r="I113" s="46"/>
      <c r="J113" s="47"/>
      <c r="K113" s="48"/>
      <c r="L113" s="47"/>
      <c r="M113" s="47"/>
      <c r="N113" s="49"/>
      <c r="O113" s="3"/>
    </row>
    <row r="114" spans="2:15" x14ac:dyDescent="0.3">
      <c r="B114" s="50" t="s">
        <v>46</v>
      </c>
      <c r="C114" s="51" t="s">
        <v>33</v>
      </c>
      <c r="D114" s="52">
        <v>240</v>
      </c>
      <c r="E114" s="53" t="s">
        <v>53</v>
      </c>
      <c r="F114" s="54" t="s">
        <v>22</v>
      </c>
      <c r="G114" s="55">
        <v>21</v>
      </c>
      <c r="H114" s="56">
        <v>5</v>
      </c>
      <c r="I114" s="57">
        <f>G114*H114</f>
        <v>105</v>
      </c>
      <c r="J114" s="58">
        <v>5</v>
      </c>
      <c r="K114" s="59">
        <f>I114*J114</f>
        <v>525</v>
      </c>
      <c r="L114" s="58">
        <v>10.18</v>
      </c>
      <c r="M114" s="58">
        <f>K114*$M$97</f>
        <v>0</v>
      </c>
      <c r="N114" s="60">
        <f>K114-L114-M114</f>
        <v>514.82000000000005</v>
      </c>
    </row>
    <row r="115" spans="2:15" x14ac:dyDescent="0.3">
      <c r="B115" s="50" t="s">
        <v>65</v>
      </c>
      <c r="C115" s="51" t="s">
        <v>31</v>
      </c>
      <c r="D115" s="52">
        <v>200</v>
      </c>
      <c r="E115" s="53" t="s">
        <v>56</v>
      </c>
      <c r="F115" s="54" t="s">
        <v>14</v>
      </c>
      <c r="G115" s="55">
        <v>21</v>
      </c>
      <c r="H115" s="56">
        <v>4</v>
      </c>
      <c r="I115" s="57">
        <f>(G115*H115)</f>
        <v>84</v>
      </c>
      <c r="J115" s="58">
        <v>3</v>
      </c>
      <c r="K115" s="59">
        <f>I115*J115</f>
        <v>252</v>
      </c>
      <c r="L115" s="58"/>
      <c r="M115" s="58">
        <f>K115*$M$97</f>
        <v>0</v>
      </c>
      <c r="N115" s="60">
        <f>K115-L115-M115</f>
        <v>252</v>
      </c>
    </row>
    <row r="116" spans="2:15" x14ac:dyDescent="0.3">
      <c r="B116" s="50" t="s">
        <v>66</v>
      </c>
      <c r="C116" s="51" t="s">
        <v>33</v>
      </c>
      <c r="D116" s="52">
        <v>736</v>
      </c>
      <c r="E116" s="53" t="s">
        <v>57</v>
      </c>
      <c r="F116" s="54" t="s">
        <v>14</v>
      </c>
      <c r="G116" s="55">
        <v>21</v>
      </c>
      <c r="H116" s="56">
        <v>4</v>
      </c>
      <c r="I116" s="57">
        <f>(G116*H116)</f>
        <v>84</v>
      </c>
      <c r="J116" s="58">
        <v>6</v>
      </c>
      <c r="K116" s="59">
        <f>I116*J116</f>
        <v>504</v>
      </c>
      <c r="L116" s="58">
        <v>10.18</v>
      </c>
      <c r="M116" s="58">
        <f>K116*$M$97</f>
        <v>0</v>
      </c>
      <c r="N116" s="60">
        <f>K116-L116-M116</f>
        <v>493.82</v>
      </c>
    </row>
    <row r="117" spans="2:15" ht="15" thickBot="1" x14ac:dyDescent="0.35">
      <c r="B117" s="87"/>
      <c r="C117" s="88"/>
      <c r="D117" s="89"/>
      <c r="E117" s="90"/>
      <c r="F117" s="91"/>
      <c r="G117" s="92"/>
      <c r="H117" s="93"/>
      <c r="I117" s="93"/>
      <c r="J117" s="94"/>
      <c r="K117" s="95"/>
      <c r="L117" s="94"/>
      <c r="M117" s="94"/>
      <c r="N117" s="96"/>
    </row>
    <row r="118" spans="2:15" ht="15" thickBot="1" x14ac:dyDescent="0.35">
      <c r="B118" s="71"/>
      <c r="C118" s="72" t="s">
        <v>60</v>
      </c>
      <c r="D118" s="73"/>
      <c r="E118" s="74"/>
      <c r="F118" s="74"/>
      <c r="G118" s="74"/>
      <c r="H118" s="74"/>
      <c r="I118" s="74">
        <f>SUM(I113:I117)</f>
        <v>273</v>
      </c>
      <c r="J118" s="75"/>
      <c r="K118" s="76">
        <f>SUM(K113:K117)</f>
        <v>1281</v>
      </c>
      <c r="L118" s="75">
        <f>SUM(L113:L117)</f>
        <v>20.36</v>
      </c>
      <c r="M118" s="75">
        <f>SUM(M113:M117)</f>
        <v>0</v>
      </c>
      <c r="N118" s="76">
        <f>SUM(N113:N117)</f>
        <v>1260.6400000000001</v>
      </c>
    </row>
    <row r="119" spans="2:15" x14ac:dyDescent="0.3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2:15" x14ac:dyDescent="0.3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2:15" ht="15" thickBot="1" x14ac:dyDescent="0.35">
      <c r="B121" s="26" t="s">
        <v>61</v>
      </c>
      <c r="C121" s="27"/>
      <c r="D121" s="28"/>
      <c r="E121" s="27"/>
      <c r="F121" s="27"/>
      <c r="G121" s="27"/>
      <c r="H121" s="27"/>
      <c r="I121" s="27"/>
      <c r="J121" s="27"/>
      <c r="K121" s="29"/>
      <c r="L121" s="27"/>
      <c r="M121" s="27"/>
      <c r="N121" s="29"/>
    </row>
    <row r="122" spans="2:15" ht="15" thickBot="1" x14ac:dyDescent="0.35">
      <c r="B122" s="30"/>
      <c r="C122" s="27"/>
      <c r="D122" s="28"/>
      <c r="E122" s="27"/>
      <c r="F122" s="27"/>
      <c r="G122" s="27"/>
      <c r="H122" s="27"/>
      <c r="I122" s="27"/>
      <c r="J122" s="27"/>
      <c r="K122" s="29"/>
      <c r="L122" s="27"/>
      <c r="M122" s="31">
        <v>0.02</v>
      </c>
      <c r="N122" s="29"/>
    </row>
    <row r="123" spans="2:15" ht="29.4" thickBot="1" x14ac:dyDescent="0.35">
      <c r="B123" s="107" t="s">
        <v>29</v>
      </c>
      <c r="C123" s="108"/>
      <c r="D123" s="33" t="s">
        <v>1</v>
      </c>
      <c r="E123" s="34" t="s">
        <v>2</v>
      </c>
      <c r="F123" s="34" t="s">
        <v>3</v>
      </c>
      <c r="G123" s="35" t="s">
        <v>4</v>
      </c>
      <c r="H123" s="32" t="s">
        <v>5</v>
      </c>
      <c r="I123" s="36" t="s">
        <v>0</v>
      </c>
      <c r="J123" s="36" t="s">
        <v>6</v>
      </c>
      <c r="K123" s="37" t="s">
        <v>7</v>
      </c>
      <c r="L123" s="36" t="s">
        <v>8</v>
      </c>
      <c r="M123" s="38" t="s">
        <v>9</v>
      </c>
      <c r="N123" s="39" t="s">
        <v>10</v>
      </c>
    </row>
    <row r="124" spans="2:15" x14ac:dyDescent="0.3">
      <c r="B124" s="40"/>
      <c r="C124" s="41"/>
      <c r="D124" s="42"/>
      <c r="E124" s="43"/>
      <c r="F124" s="43"/>
      <c r="G124" s="44"/>
      <c r="H124" s="45"/>
      <c r="I124" s="46"/>
      <c r="J124" s="47"/>
      <c r="K124" s="48"/>
      <c r="L124" s="47"/>
      <c r="M124" s="47"/>
      <c r="N124" s="49"/>
    </row>
    <row r="125" spans="2:15" x14ac:dyDescent="0.3">
      <c r="B125" s="50" t="s">
        <v>46</v>
      </c>
      <c r="C125" s="51" t="s">
        <v>33</v>
      </c>
      <c r="D125" s="52">
        <v>240</v>
      </c>
      <c r="E125" s="53" t="s">
        <v>53</v>
      </c>
      <c r="F125" s="54" t="s">
        <v>22</v>
      </c>
      <c r="G125" s="55">
        <v>14</v>
      </c>
      <c r="H125" s="56">
        <v>5</v>
      </c>
      <c r="I125" s="57">
        <f>G125*H125</f>
        <v>70</v>
      </c>
      <c r="J125" s="58">
        <v>5</v>
      </c>
      <c r="K125" s="59">
        <f>I125*J125</f>
        <v>350</v>
      </c>
      <c r="L125" s="58">
        <v>10.18</v>
      </c>
      <c r="M125" s="58">
        <f>K125*$M$97</f>
        <v>0</v>
      </c>
      <c r="N125" s="60">
        <f>K125-L125-M125</f>
        <v>339.82</v>
      </c>
    </row>
    <row r="126" spans="2:15" x14ac:dyDescent="0.3">
      <c r="B126" s="50" t="s">
        <v>65</v>
      </c>
      <c r="C126" s="51" t="s">
        <v>31</v>
      </c>
      <c r="D126" s="52">
        <v>200</v>
      </c>
      <c r="E126" s="53" t="s">
        <v>56</v>
      </c>
      <c r="F126" s="54" t="s">
        <v>14</v>
      </c>
      <c r="G126" s="55">
        <v>9</v>
      </c>
      <c r="H126" s="56">
        <v>4</v>
      </c>
      <c r="I126" s="57">
        <f>(G126*H126)</f>
        <v>36</v>
      </c>
      <c r="J126" s="58">
        <v>3</v>
      </c>
      <c r="K126" s="59">
        <f>I126*J126</f>
        <v>108</v>
      </c>
      <c r="L126" s="58"/>
      <c r="M126" s="58">
        <f>K126*$M$97</f>
        <v>0</v>
      </c>
      <c r="N126" s="60">
        <f>K126-L126-M126</f>
        <v>108</v>
      </c>
    </row>
    <row r="127" spans="2:15" x14ac:dyDescent="0.3">
      <c r="B127" s="50" t="s">
        <v>66</v>
      </c>
      <c r="C127" s="51" t="s">
        <v>33</v>
      </c>
      <c r="D127" s="52">
        <v>736</v>
      </c>
      <c r="E127" s="53" t="s">
        <v>57</v>
      </c>
      <c r="F127" s="54" t="s">
        <v>14</v>
      </c>
      <c r="G127" s="55">
        <v>14</v>
      </c>
      <c r="H127" s="56">
        <v>4</v>
      </c>
      <c r="I127" s="57">
        <f>(G127*H127)</f>
        <v>56</v>
      </c>
      <c r="J127" s="58">
        <v>6</v>
      </c>
      <c r="K127" s="59">
        <f>I127*J127</f>
        <v>336</v>
      </c>
      <c r="L127" s="58">
        <v>10.18</v>
      </c>
      <c r="M127" s="58">
        <f>K127*$M$97</f>
        <v>0</v>
      </c>
      <c r="N127" s="60">
        <f>K127-L127-M127</f>
        <v>325.82</v>
      </c>
    </row>
    <row r="128" spans="2:15" ht="15" thickBot="1" x14ac:dyDescent="0.35">
      <c r="B128" s="87"/>
      <c r="C128" s="88"/>
      <c r="D128" s="89"/>
      <c r="E128" s="90"/>
      <c r="F128" s="91"/>
      <c r="G128" s="92"/>
      <c r="H128" s="93"/>
      <c r="I128" s="93"/>
      <c r="J128" s="94"/>
      <c r="K128" s="95"/>
      <c r="L128" s="94"/>
      <c r="M128" s="94"/>
      <c r="N128" s="96"/>
    </row>
    <row r="129" spans="2:16" ht="15" thickBot="1" x14ac:dyDescent="0.35">
      <c r="B129" s="71"/>
      <c r="C129" s="72" t="s">
        <v>62</v>
      </c>
      <c r="D129" s="73"/>
      <c r="E129" s="74"/>
      <c r="F129" s="74"/>
      <c r="G129" s="74"/>
      <c r="H129" s="74"/>
      <c r="I129" s="74">
        <f>SUM(I124:I128)</f>
        <v>162</v>
      </c>
      <c r="J129" s="75"/>
      <c r="K129" s="76">
        <f>SUM(K124:K128)</f>
        <v>794</v>
      </c>
      <c r="L129" s="75">
        <f>SUM(L124:L128)</f>
        <v>20.36</v>
      </c>
      <c r="M129" s="75">
        <f>SUM(M124:M128)</f>
        <v>0</v>
      </c>
      <c r="N129" s="76">
        <f>SUM(N124:N128)</f>
        <v>773.64</v>
      </c>
    </row>
    <row r="130" spans="2:16" x14ac:dyDescent="0.3">
      <c r="B130" s="9"/>
      <c r="C130" s="9"/>
      <c r="D130" s="8"/>
      <c r="E130" s="9"/>
      <c r="F130" s="9"/>
      <c r="G130" s="9"/>
      <c r="H130" s="9"/>
      <c r="I130" s="9"/>
      <c r="J130" s="9"/>
      <c r="K130" s="10"/>
      <c r="L130" s="9"/>
      <c r="M130" s="9"/>
      <c r="N130" s="10"/>
      <c r="O130" s="3"/>
      <c r="P130" s="3"/>
    </row>
    <row r="131" spans="2:16" x14ac:dyDescent="0.3">
      <c r="B131" s="6"/>
      <c r="C131" s="3"/>
      <c r="D131" s="4"/>
      <c r="E131" s="3"/>
      <c r="F131" s="3"/>
      <c r="G131" s="3"/>
      <c r="H131" s="3"/>
      <c r="I131" s="3"/>
      <c r="J131" s="3"/>
      <c r="K131" s="5"/>
      <c r="L131" s="3"/>
      <c r="M131" s="3"/>
      <c r="N131" s="5"/>
      <c r="O131" s="3"/>
      <c r="P131" s="3"/>
    </row>
    <row r="132" spans="2:16" s="11" customFormat="1" x14ac:dyDescent="0.3">
      <c r="B132" s="12"/>
      <c r="D132" s="13"/>
      <c r="E132" s="14"/>
      <c r="F132" s="12"/>
      <c r="J132" s="15"/>
      <c r="K132" s="16"/>
      <c r="L132" s="15"/>
      <c r="M132" s="15"/>
      <c r="N132" s="16"/>
    </row>
    <row r="133" spans="2:16" s="11" customFormat="1" x14ac:dyDescent="0.3">
      <c r="B133" s="12"/>
      <c r="D133" s="13"/>
      <c r="E133" s="14"/>
      <c r="F133" s="12"/>
      <c r="J133" s="15"/>
      <c r="K133" s="16"/>
      <c r="L133" s="15"/>
      <c r="M133" s="15"/>
      <c r="N133" s="16"/>
    </row>
    <row r="134" spans="2:16" s="11" customFormat="1" x14ac:dyDescent="0.3">
      <c r="B134" s="21"/>
      <c r="C134" s="3"/>
      <c r="D134" s="22"/>
      <c r="E134" s="23"/>
      <c r="F134" s="21"/>
      <c r="G134" s="3"/>
      <c r="H134" s="3"/>
      <c r="I134" s="3"/>
      <c r="J134" s="24"/>
      <c r="K134" s="5"/>
      <c r="L134" s="24"/>
      <c r="M134" s="24"/>
      <c r="N134" s="5"/>
      <c r="O134" s="3"/>
      <c r="P134" s="3"/>
    </row>
    <row r="135" spans="2:16" x14ac:dyDescent="0.3">
      <c r="B135" s="17"/>
      <c r="C135" s="1"/>
      <c r="D135" s="18"/>
      <c r="E135" s="1"/>
      <c r="F135" s="1"/>
      <c r="G135" s="1"/>
      <c r="H135" s="1"/>
      <c r="I135" s="1"/>
      <c r="J135" s="19"/>
      <c r="K135" s="20"/>
      <c r="L135" s="19"/>
      <c r="M135" s="19"/>
      <c r="N135" s="20"/>
      <c r="O135" s="3"/>
      <c r="P135" s="3"/>
    </row>
    <row r="138" spans="2:16" x14ac:dyDescent="0.3">
      <c r="B138" s="2"/>
      <c r="C138" s="3"/>
      <c r="D138" s="4"/>
      <c r="E138" s="3"/>
      <c r="F138" s="3"/>
      <c r="G138" s="3"/>
      <c r="H138" s="3"/>
      <c r="I138" s="3"/>
      <c r="J138" s="3"/>
      <c r="K138" s="5"/>
      <c r="L138" s="3"/>
      <c r="M138" s="3"/>
      <c r="N138" s="5"/>
      <c r="O138" s="3"/>
      <c r="P138" s="3"/>
    </row>
    <row r="139" spans="2:16" x14ac:dyDescent="0.3">
      <c r="B139" s="6"/>
      <c r="C139" s="3"/>
      <c r="D139" s="4"/>
      <c r="E139" s="3"/>
      <c r="F139" s="3"/>
      <c r="G139" s="3"/>
      <c r="H139" s="3"/>
      <c r="I139" s="3"/>
      <c r="J139" s="3"/>
      <c r="K139" s="5"/>
      <c r="L139" s="3"/>
      <c r="M139" s="7"/>
      <c r="N139" s="5"/>
      <c r="O139" s="3"/>
      <c r="P139" s="3"/>
    </row>
    <row r="140" spans="2:16" x14ac:dyDescent="0.3">
      <c r="B140" s="9"/>
      <c r="C140" s="9"/>
      <c r="D140" s="8"/>
      <c r="E140" s="9"/>
      <c r="F140" s="9"/>
      <c r="G140" s="9"/>
      <c r="H140" s="9"/>
      <c r="I140" s="9"/>
      <c r="J140" s="9"/>
      <c r="K140" s="10"/>
      <c r="L140" s="9"/>
      <c r="M140" s="9"/>
      <c r="N140" s="10"/>
      <c r="O140" s="3"/>
      <c r="P140" s="3"/>
    </row>
    <row r="141" spans="2:16" x14ac:dyDescent="0.3">
      <c r="B141" s="6"/>
      <c r="C141" s="3"/>
      <c r="D141" s="4"/>
      <c r="E141" s="3"/>
      <c r="F141" s="3"/>
      <c r="G141" s="3"/>
      <c r="H141" s="3"/>
      <c r="I141" s="3"/>
      <c r="J141" s="3"/>
      <c r="K141" s="5"/>
      <c r="L141" s="3"/>
      <c r="M141" s="3"/>
      <c r="N141" s="5"/>
      <c r="O141" s="3"/>
      <c r="P141" s="3"/>
    </row>
    <row r="142" spans="2:16" s="11" customFormat="1" x14ac:dyDescent="0.3">
      <c r="B142" s="12"/>
      <c r="D142" s="13"/>
      <c r="E142" s="14"/>
      <c r="F142" s="12"/>
      <c r="J142" s="15"/>
      <c r="K142" s="16"/>
      <c r="L142" s="15"/>
      <c r="M142" s="15"/>
      <c r="N142" s="16"/>
    </row>
    <row r="143" spans="2:16" s="11" customFormat="1" x14ac:dyDescent="0.3">
      <c r="B143" s="21"/>
      <c r="C143" s="3"/>
      <c r="D143" s="22"/>
      <c r="E143" s="23"/>
      <c r="F143" s="21"/>
      <c r="G143" s="3"/>
      <c r="H143" s="3"/>
      <c r="I143" s="3"/>
      <c r="J143" s="24"/>
      <c r="K143" s="5"/>
      <c r="L143" s="24"/>
      <c r="M143" s="24"/>
      <c r="N143" s="5"/>
      <c r="O143" s="3"/>
      <c r="P143" s="3"/>
    </row>
    <row r="144" spans="2:16" x14ac:dyDescent="0.3">
      <c r="B144" s="17"/>
      <c r="C144" s="1"/>
      <c r="D144" s="18"/>
      <c r="E144" s="1"/>
      <c r="F144" s="1"/>
      <c r="G144" s="1"/>
      <c r="H144" s="1"/>
      <c r="I144" s="1"/>
      <c r="J144" s="19"/>
      <c r="K144" s="20"/>
      <c r="L144" s="19"/>
      <c r="M144" s="19"/>
      <c r="N144" s="20"/>
      <c r="O144" s="3"/>
      <c r="P144" s="3"/>
    </row>
    <row r="147" spans="2:16" x14ac:dyDescent="0.3">
      <c r="B147" s="2"/>
      <c r="C147" s="3"/>
      <c r="D147" s="4"/>
      <c r="E147" s="3"/>
      <c r="F147" s="3"/>
      <c r="G147" s="3"/>
      <c r="H147" s="3"/>
      <c r="I147" s="3"/>
      <c r="J147" s="3"/>
      <c r="K147" s="5"/>
      <c r="L147" s="3"/>
      <c r="M147" s="3"/>
      <c r="N147" s="5"/>
      <c r="O147" s="3"/>
      <c r="P147" s="3"/>
    </row>
    <row r="148" spans="2:16" x14ac:dyDescent="0.3">
      <c r="B148" s="6"/>
      <c r="C148" s="3"/>
      <c r="D148" s="4"/>
      <c r="E148" s="3"/>
      <c r="F148" s="3"/>
      <c r="G148" s="3"/>
      <c r="H148" s="3"/>
      <c r="I148" s="3"/>
      <c r="J148" s="3"/>
      <c r="K148" s="5"/>
      <c r="L148" s="3"/>
      <c r="M148" s="7"/>
      <c r="N148" s="5"/>
      <c r="O148" s="3"/>
      <c r="P148" s="3"/>
    </row>
    <row r="149" spans="2:16" x14ac:dyDescent="0.3">
      <c r="B149" s="9"/>
      <c r="C149" s="9"/>
      <c r="D149" s="8"/>
      <c r="E149" s="9"/>
      <c r="F149" s="9"/>
      <c r="G149" s="9"/>
      <c r="H149" s="9"/>
      <c r="I149" s="9"/>
      <c r="J149" s="9"/>
      <c r="K149" s="10"/>
      <c r="L149" s="9"/>
      <c r="M149" s="9"/>
      <c r="N149" s="10"/>
      <c r="O149" s="3"/>
      <c r="P149" s="3"/>
    </row>
    <row r="150" spans="2:16" x14ac:dyDescent="0.3">
      <c r="B150" s="6"/>
      <c r="C150" s="3"/>
      <c r="D150" s="4"/>
      <c r="E150" s="3"/>
      <c r="F150" s="3"/>
      <c r="G150" s="3"/>
      <c r="H150" s="3"/>
      <c r="I150" s="3"/>
      <c r="J150" s="3"/>
      <c r="K150" s="5"/>
      <c r="L150" s="3"/>
      <c r="M150" s="3"/>
      <c r="N150" s="5"/>
      <c r="O150" s="3"/>
      <c r="P150" s="3"/>
    </row>
    <row r="151" spans="2:16" s="3" customFormat="1" x14ac:dyDescent="0.3">
      <c r="B151" s="21"/>
      <c r="D151" s="22"/>
      <c r="E151" s="23"/>
      <c r="F151" s="21"/>
      <c r="J151" s="24"/>
      <c r="K151" s="5"/>
      <c r="L151" s="24"/>
      <c r="M151" s="24"/>
      <c r="N151" s="5"/>
    </row>
    <row r="152" spans="2:16" s="11" customFormat="1" x14ac:dyDescent="0.3">
      <c r="B152" s="12"/>
      <c r="D152" s="13"/>
      <c r="E152" s="14"/>
      <c r="F152" s="12"/>
      <c r="J152" s="15"/>
      <c r="K152" s="16"/>
      <c r="L152" s="15"/>
      <c r="M152" s="15"/>
      <c r="N152" s="16"/>
    </row>
    <row r="153" spans="2:16" s="11" customFormat="1" x14ac:dyDescent="0.3">
      <c r="B153" s="21"/>
      <c r="C153" s="3"/>
      <c r="D153" s="22"/>
      <c r="E153" s="23"/>
      <c r="F153" s="21"/>
      <c r="G153" s="3"/>
      <c r="H153" s="3"/>
      <c r="I153" s="3"/>
      <c r="J153" s="24"/>
      <c r="K153" s="5"/>
      <c r="L153" s="24"/>
      <c r="M153" s="24"/>
      <c r="N153" s="5"/>
      <c r="O153" s="3"/>
      <c r="P153" s="3"/>
    </row>
    <row r="154" spans="2:16" x14ac:dyDescent="0.3">
      <c r="B154" s="17"/>
      <c r="C154" s="1"/>
      <c r="D154" s="18"/>
      <c r="E154" s="1"/>
      <c r="F154" s="1"/>
      <c r="G154" s="1"/>
      <c r="H154" s="1"/>
      <c r="I154" s="1"/>
      <c r="J154" s="19"/>
      <c r="K154" s="20"/>
      <c r="L154" s="19"/>
      <c r="M154" s="19"/>
      <c r="N154" s="20"/>
      <c r="O154" s="3"/>
      <c r="P154" s="3"/>
    </row>
    <row r="157" spans="2:16" x14ac:dyDescent="0.3">
      <c r="B157" s="2"/>
      <c r="C157" s="3"/>
      <c r="D157" s="4"/>
      <c r="E157" s="3"/>
      <c r="F157" s="3"/>
      <c r="G157" s="3"/>
      <c r="H157" s="3"/>
      <c r="I157" s="3"/>
      <c r="J157" s="3"/>
      <c r="K157" s="5"/>
      <c r="L157" s="3"/>
      <c r="M157" s="3"/>
      <c r="N157" s="5"/>
      <c r="O157" s="3"/>
      <c r="P157" s="3"/>
    </row>
    <row r="158" spans="2:16" x14ac:dyDescent="0.3">
      <c r="B158" s="6"/>
      <c r="C158" s="3"/>
      <c r="D158" s="4"/>
      <c r="E158" s="3"/>
      <c r="F158" s="3"/>
      <c r="G158" s="3"/>
      <c r="H158" s="3"/>
      <c r="I158" s="3"/>
      <c r="J158" s="3"/>
      <c r="K158" s="5"/>
      <c r="L158" s="3"/>
      <c r="M158" s="7"/>
      <c r="N158" s="5"/>
      <c r="O158" s="3"/>
      <c r="P158" s="3"/>
    </row>
    <row r="159" spans="2:16" x14ac:dyDescent="0.3">
      <c r="B159" s="9"/>
      <c r="C159" s="9"/>
      <c r="D159" s="8"/>
      <c r="E159" s="9"/>
      <c r="F159" s="9"/>
      <c r="G159" s="9"/>
      <c r="H159" s="9"/>
      <c r="I159" s="9"/>
      <c r="J159" s="9"/>
      <c r="K159" s="10"/>
      <c r="L159" s="9"/>
      <c r="M159" s="9"/>
      <c r="N159" s="10"/>
      <c r="O159" s="3"/>
      <c r="P159" s="3"/>
    </row>
    <row r="160" spans="2:16" x14ac:dyDescent="0.3">
      <c r="B160" s="6"/>
      <c r="C160" s="3"/>
      <c r="D160" s="4"/>
      <c r="E160" s="3"/>
      <c r="F160" s="3"/>
      <c r="G160" s="3"/>
      <c r="H160" s="3"/>
      <c r="I160" s="3"/>
      <c r="J160" s="3"/>
      <c r="K160" s="5"/>
      <c r="L160" s="3"/>
      <c r="M160" s="3"/>
      <c r="N160" s="5"/>
      <c r="O160" s="3"/>
      <c r="P160" s="3"/>
    </row>
    <row r="161" spans="2:16" s="3" customFormat="1" x14ac:dyDescent="0.3">
      <c r="B161" s="21"/>
      <c r="D161" s="22"/>
      <c r="E161" s="23"/>
      <c r="F161" s="21"/>
      <c r="J161" s="24"/>
      <c r="K161" s="5"/>
      <c r="L161" s="24"/>
      <c r="M161" s="24"/>
      <c r="N161" s="5"/>
    </row>
    <row r="162" spans="2:16" s="11" customFormat="1" x14ac:dyDescent="0.3">
      <c r="B162" s="21"/>
      <c r="C162" s="3"/>
      <c r="D162" s="22"/>
      <c r="E162" s="23"/>
      <c r="F162" s="21"/>
      <c r="G162" s="3"/>
      <c r="H162" s="3"/>
      <c r="I162" s="3"/>
      <c r="J162" s="24"/>
      <c r="K162" s="5"/>
      <c r="L162" s="24"/>
      <c r="M162" s="24"/>
      <c r="N162" s="5"/>
      <c r="O162" s="3"/>
      <c r="P162" s="3"/>
    </row>
    <row r="163" spans="2:16" x14ac:dyDescent="0.3">
      <c r="B163" s="17"/>
      <c r="C163" s="1"/>
      <c r="D163" s="18"/>
      <c r="E163" s="1"/>
      <c r="F163" s="1"/>
      <c r="G163" s="1"/>
      <c r="H163" s="1"/>
      <c r="I163" s="1"/>
      <c r="J163" s="19"/>
      <c r="K163" s="20"/>
      <c r="L163" s="19"/>
      <c r="M163" s="19"/>
      <c r="N163" s="20"/>
      <c r="O163" s="3"/>
      <c r="P163" s="3"/>
    </row>
    <row r="166" spans="2:16" x14ac:dyDescent="0.3">
      <c r="B166" s="2"/>
      <c r="C166" s="3"/>
      <c r="D166" s="4"/>
      <c r="E166" s="3"/>
      <c r="F166" s="3"/>
      <c r="G166" s="3"/>
      <c r="H166" s="3"/>
      <c r="I166" s="3"/>
      <c r="J166" s="3"/>
      <c r="K166" s="5"/>
      <c r="L166" s="3"/>
      <c r="M166" s="3"/>
      <c r="N166" s="5"/>
      <c r="O166" s="3"/>
    </row>
    <row r="167" spans="2:16" x14ac:dyDescent="0.3">
      <c r="B167" s="6"/>
      <c r="C167" s="3"/>
      <c r="D167" s="4"/>
      <c r="E167" s="3"/>
      <c r="F167" s="3"/>
      <c r="G167" s="3"/>
      <c r="H167" s="3"/>
      <c r="I167" s="3"/>
      <c r="J167" s="3"/>
      <c r="K167" s="5"/>
      <c r="L167" s="3"/>
      <c r="M167" s="7"/>
      <c r="N167" s="5"/>
      <c r="O167" s="3"/>
    </row>
    <row r="168" spans="2:16" x14ac:dyDescent="0.3">
      <c r="B168" s="9"/>
      <c r="C168" s="9"/>
      <c r="D168" s="8"/>
      <c r="E168" s="9"/>
      <c r="F168" s="9"/>
      <c r="G168" s="9"/>
      <c r="H168" s="9"/>
      <c r="I168" s="9"/>
      <c r="J168" s="9"/>
      <c r="K168" s="10"/>
      <c r="L168" s="9"/>
      <c r="M168" s="9"/>
      <c r="N168" s="10"/>
      <c r="O168" s="3"/>
    </row>
    <row r="169" spans="2:16" x14ac:dyDescent="0.3">
      <c r="B169" s="6"/>
      <c r="C169" s="3"/>
      <c r="D169" s="4"/>
      <c r="E169" s="3"/>
      <c r="F169" s="3"/>
      <c r="G169" s="3"/>
      <c r="H169" s="3"/>
      <c r="I169" s="3"/>
      <c r="J169" s="3"/>
      <c r="K169" s="5"/>
      <c r="L169" s="3"/>
      <c r="M169" s="3"/>
      <c r="N169" s="5"/>
      <c r="O169" s="3"/>
    </row>
    <row r="170" spans="2:16" x14ac:dyDescent="0.3">
      <c r="B170" s="21"/>
      <c r="C170" s="3"/>
      <c r="D170" s="22"/>
      <c r="E170" s="23"/>
      <c r="F170" s="21"/>
      <c r="G170" s="3"/>
      <c r="H170" s="3"/>
      <c r="I170" s="3"/>
      <c r="J170" s="24"/>
      <c r="K170" s="5"/>
      <c r="L170" s="24"/>
      <c r="M170" s="24"/>
      <c r="N170" s="5"/>
      <c r="O170" s="3"/>
    </row>
    <row r="171" spans="2:16" x14ac:dyDescent="0.3">
      <c r="B171" s="21"/>
      <c r="C171" s="3"/>
      <c r="D171" s="22"/>
      <c r="E171" s="23"/>
      <c r="F171" s="21"/>
      <c r="G171" s="3"/>
      <c r="H171" s="3"/>
      <c r="I171" s="3"/>
      <c r="J171" s="24"/>
      <c r="K171" s="5"/>
      <c r="L171" s="24"/>
      <c r="M171" s="24"/>
      <c r="N171" s="5"/>
      <c r="O171" s="3"/>
    </row>
    <row r="172" spans="2:16" x14ac:dyDescent="0.3">
      <c r="B172" s="17"/>
      <c r="C172" s="1"/>
      <c r="D172" s="18"/>
      <c r="E172" s="1"/>
      <c r="F172" s="1"/>
      <c r="G172" s="1"/>
      <c r="H172" s="1"/>
      <c r="I172" s="1"/>
      <c r="J172" s="19"/>
      <c r="K172" s="20"/>
      <c r="L172" s="19"/>
      <c r="M172" s="19"/>
      <c r="N172" s="20"/>
      <c r="O172" s="3"/>
    </row>
  </sheetData>
  <mergeCells count="10">
    <mergeCell ref="B75:C75"/>
    <mergeCell ref="B88:C88"/>
    <mergeCell ref="B100:C100"/>
    <mergeCell ref="B112:C112"/>
    <mergeCell ref="B123:C123"/>
    <mergeCell ref="B61:C61"/>
    <mergeCell ref="B8:C8"/>
    <mergeCell ref="B19:C19"/>
    <mergeCell ref="B31:C31"/>
    <mergeCell ref="B47:C47"/>
  </mergeCells>
  <pageMargins left="0.7" right="0.7" top="0.75" bottom="0.75" header="0.3" footer="0.3"/>
  <pageSetup paperSize="9"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5" ma:contentTypeDescription="Crea un document nou" ma:contentTypeScope="" ma:versionID="00fb4844daa5ac8f436b37597357ced0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6e7a84bd30eae1d4671e9404d9d36531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690F4C-9797-48DE-B249-826FF2E4333B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8bbe3a3b-e8e0-4c60-85a0-914a76045c4b"/>
    <ds:schemaRef ds:uri="http://www.w3.org/XML/1998/namespace"/>
    <ds:schemaRef ds:uri="977d640c-2baf-417a-bfef-cea2a0cd824b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37C03F0-8095-45E9-9CCD-89298AA2E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0DC2C8-BD1D-4A75-B21B-B4D46A632A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Pagaments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2023-05-11T09:13:41Z</cp:lastPrinted>
  <dcterms:created xsi:type="dcterms:W3CDTF">2019-10-23T09:58:41Z</dcterms:created>
  <dcterms:modified xsi:type="dcterms:W3CDTF">2024-02-02T12:46:55Z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