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-my.sharepoint.com/personal/2060429_uab_cat/Documents/Escritorio/IERMB/Backup-ordinador-oficina/Escritorio/Archivos portal de transparència/Per pujar al portal/2024/Gener/Gener 2/"/>
    </mc:Choice>
  </mc:AlternateContent>
  <xr:revisionPtr revIDLastSave="89" documentId="8_{B6B396F2-AFBB-45EA-8E00-4AB1F5D51E91}" xr6:coauthVersionLast="47" xr6:coauthVersionMax="47" xr10:uidLastSave="{9BC9A7B8-262A-4D12-910C-88AA64774A15}"/>
  <bookViews>
    <workbookView xWindow="-120" yWindow="-120" windowWidth="29040" windowHeight="15840" xr2:uid="{00000000-000D-0000-FFFF-FFFF00000000}"/>
  </bookViews>
  <sheets>
    <sheet name="2024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3" l="1"/>
  <c r="H27" i="13"/>
  <c r="H26" i="13"/>
  <c r="H21" i="13"/>
  <c r="H17" i="13"/>
  <c r="I35" i="13"/>
  <c r="J35" i="13" s="1"/>
  <c r="G35" i="13"/>
  <c r="H35" i="13" s="1"/>
  <c r="F35" i="13"/>
  <c r="I34" i="13"/>
  <c r="J34" i="13" s="1"/>
  <c r="G34" i="13"/>
  <c r="H34" i="13" s="1"/>
  <c r="F34" i="13"/>
  <c r="I33" i="13"/>
  <c r="J33" i="13" s="1"/>
  <c r="G33" i="13"/>
  <c r="H33" i="13" s="1"/>
  <c r="F33" i="13"/>
  <c r="I31" i="13"/>
  <c r="J31" i="13" s="1"/>
  <c r="G31" i="13"/>
  <c r="F31" i="13"/>
  <c r="I30" i="13"/>
  <c r="J30" i="13" s="1"/>
  <c r="G30" i="13"/>
  <c r="H30" i="13" s="1"/>
  <c r="F30" i="13"/>
  <c r="I29" i="13"/>
  <c r="J29" i="13" s="1"/>
  <c r="G29" i="13"/>
  <c r="H29" i="13" s="1"/>
  <c r="F29" i="13"/>
  <c r="I27" i="13"/>
  <c r="J27" i="13" s="1"/>
  <c r="G27" i="13"/>
  <c r="F27" i="13"/>
  <c r="I26" i="13"/>
  <c r="J26" i="13" s="1"/>
  <c r="G26" i="13"/>
  <c r="F26" i="13"/>
  <c r="I25" i="13"/>
  <c r="J25" i="13" s="1"/>
  <c r="G25" i="13"/>
  <c r="H25" i="13" s="1"/>
  <c r="F25" i="13"/>
  <c r="I23" i="13"/>
  <c r="J23" i="13" s="1"/>
  <c r="G23" i="13"/>
  <c r="H23" i="13" s="1"/>
  <c r="F23" i="13"/>
  <c r="I22" i="13"/>
  <c r="J22" i="13" s="1"/>
  <c r="G22" i="13"/>
  <c r="H22" i="13" s="1"/>
  <c r="F22" i="13"/>
  <c r="I21" i="13"/>
  <c r="J21" i="13" s="1"/>
  <c r="G21" i="13"/>
  <c r="F21" i="13"/>
  <c r="I20" i="13"/>
  <c r="J20" i="13" s="1"/>
  <c r="G20" i="13"/>
  <c r="H20" i="13" s="1"/>
  <c r="F20" i="13"/>
  <c r="I19" i="13"/>
  <c r="J19" i="13" s="1"/>
  <c r="G19" i="13"/>
  <c r="H19" i="13" s="1"/>
  <c r="F19" i="13"/>
  <c r="I17" i="13"/>
  <c r="J17" i="13" s="1"/>
  <c r="G17" i="13"/>
  <c r="F17" i="13"/>
  <c r="K25" i="13" l="1"/>
  <c r="K30" i="13"/>
  <c r="K35" i="13"/>
  <c r="K20" i="13"/>
  <c r="K19" i="13"/>
  <c r="K23" i="13"/>
  <c r="K29" i="13"/>
  <c r="K34" i="13"/>
  <c r="K21" i="13"/>
  <c r="K26" i="13"/>
  <c r="K31" i="13"/>
  <c r="K17" i="13"/>
  <c r="K22" i="13"/>
  <c r="K27" i="13"/>
  <c r="K33" i="13"/>
</calcChain>
</file>

<file path=xl/sharedStrings.xml><?xml version="1.0" encoding="utf-8"?>
<sst xmlns="http://schemas.openxmlformats.org/spreadsheetml/2006/main" count="38" uniqueCount="30">
  <si>
    <t>DESCRIPCIÓ</t>
  </si>
  <si>
    <t>SALARI BASE</t>
  </si>
  <si>
    <t>RESPONSABILITAT</t>
  </si>
  <si>
    <t>Grup 1. Tècnics/ques superiors</t>
  </si>
  <si>
    <t xml:space="preserve">Personal amb titulació universitària superior o amb capacitat suficientment provada en el concurs de cobertura de plaça vacant, si ho permet la relació de llocs de treball. </t>
  </si>
  <si>
    <t>Grup 2: Tècnics/ques mitjans/es</t>
  </si>
  <si>
    <t xml:space="preserve">Personal amb titulació universitària de grau mitjà o amb capacitat suficientment provada en el concurs de cobertura de la plaça vacant, si ho permet la relació de llocs de treball. </t>
  </si>
  <si>
    <t>Grup 3: Tècnics/ques auxiliars</t>
  </si>
  <si>
    <t xml:space="preserve">Personal tècnic amb formació professional de grau superior o una titulació equivalent o amb capacitat provada en relació amb el lloc de treball. </t>
  </si>
  <si>
    <t>Grup 4: Auxiliars tècnics/ques i auxiliars administratius/ves</t>
  </si>
  <si>
    <t xml:space="preserve">Personal especialitzat amb formació professional de grau mitjà o una titulació equivalent o capacitat provada en relació amb el lloc de treball. </t>
  </si>
  <si>
    <t>GRUP PROFESSIONAL</t>
  </si>
  <si>
    <t>TOTAL</t>
  </si>
  <si>
    <t xml:space="preserve">NIVELL PROFESSIONAL </t>
  </si>
  <si>
    <t>INSTITUT D'ESTUDIS REGIONALS I METROPOLITANS DE BARCELONA</t>
  </si>
  <si>
    <t>Càrrecs directius</t>
  </si>
  <si>
    <t xml:space="preserve">COMPLEMENTS </t>
  </si>
  <si>
    <t>Gerent</t>
  </si>
  <si>
    <t>Investigador/a - tècnic/a Sènior</t>
  </si>
  <si>
    <t>Investigador/a - tècnic/a General</t>
  </si>
  <si>
    <t>Investigador/a - tècnic/a Junior</t>
  </si>
  <si>
    <t>Tècnic/a Sènior</t>
  </si>
  <si>
    <t>Tècnic/a General</t>
  </si>
  <si>
    <t>Tècnic/a Junior</t>
  </si>
  <si>
    <t>CÀRREC/LLOC DE TREBALL</t>
  </si>
  <si>
    <t>RETRIBUCIÓ BRUTA ANUAL DEL PERSONAL</t>
  </si>
  <si>
    <t>Alts càrrecs i personal directiu i eventual</t>
  </si>
  <si>
    <t>MENSUAL</t>
  </si>
  <si>
    <t>Cap d'Àrea/Unitat</t>
  </si>
  <si>
    <t>Responsable d'Àrea/Servei/Unitat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</si>
</sst>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3]_-;\-* #,##0.00\ [$€-403]_-;_-* &quot;-&quot;??\ [$€-403]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 applyAlignment="1">
      <alignment horizontal="justify" vertical="center"/>
    </xf>
    <xf numFmtId="0" fontId="0" fillId="0" borderId="8" xfId="0" applyBorder="1" applyAlignment="1">
      <alignment horizontal="justify" vertical="center"/>
    </xf>
    <xf numFmtId="0" fontId="0" fillId="0" borderId="11" xfId="0" applyBorder="1" applyAlignment="1">
      <alignment horizontal="justify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0" fillId="0" borderId="19" xfId="0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justify" vertical="center"/>
    </xf>
    <xf numFmtId="0" fontId="2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9" fontId="0" fillId="0" borderId="0" xfId="0" applyNumberFormat="1" applyAlignment="1">
      <alignment horizontal="right"/>
    </xf>
    <xf numFmtId="164" fontId="0" fillId="0" borderId="5" xfId="0" applyNumberFormat="1" applyBorder="1" applyAlignment="1">
      <alignment horizontal="right" vertical="center"/>
    </xf>
    <xf numFmtId="164" fontId="0" fillId="3" borderId="6" xfId="0" applyNumberFormat="1" applyFill="1" applyBorder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164" fontId="5" fillId="0" borderId="22" xfId="0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8" xfId="0" applyNumberFormat="1" applyFont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19" xfId="0" applyNumberFormat="1" applyFont="1" applyBorder="1" applyAlignment="1">
      <alignment horizontal="right" vertical="center"/>
    </xf>
    <xf numFmtId="164" fontId="5" fillId="3" borderId="21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5" fillId="3" borderId="6" xfId="0" applyNumberFormat="1" applyFont="1" applyFill="1" applyBorder="1" applyAlignment="1">
      <alignment horizontal="right" vertical="center"/>
    </xf>
    <xf numFmtId="164" fontId="5" fillId="3" borderId="9" xfId="0" applyNumberFormat="1" applyFont="1" applyFill="1" applyBorder="1" applyAlignment="1">
      <alignment horizontal="right" vertical="center"/>
    </xf>
    <xf numFmtId="164" fontId="5" fillId="3" borderId="12" xfId="0" applyNumberFormat="1" applyFont="1" applyFill="1" applyBorder="1" applyAlignment="1">
      <alignment horizontal="right" vertical="center"/>
    </xf>
    <xf numFmtId="0" fontId="0" fillId="0" borderId="0" xfId="0" applyAlignment="1">
      <alignment horizontal="justify" vertical="center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142875</xdr:rowOff>
    </xdr:from>
    <xdr:to>
      <xdr:col>10</xdr:col>
      <xdr:colOff>752475</xdr:colOff>
      <xdr:row>5</xdr:row>
      <xdr:rowOff>44450</xdr:rowOff>
    </xdr:to>
    <xdr:pic>
      <xdr:nvPicPr>
        <xdr:cNvPr id="2" name="2 Imagen" descr="Logo IERMB">
          <a:extLst>
            <a:ext uri="{FF2B5EF4-FFF2-40B4-BE49-F238E27FC236}">
              <a16:creationId xmlns:a16="http://schemas.microsoft.com/office/drawing/2014/main" id="{5870025B-27C6-45AA-A13A-4F93065D89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87275" y="142875"/>
          <a:ext cx="1504950" cy="85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7C2AD-AEC5-4817-920B-A2039F4EF030}">
  <dimension ref="B8:L36"/>
  <sheetViews>
    <sheetView showGridLines="0" tabSelected="1" workbookViewId="0">
      <selection activeCell="B4" sqref="B4"/>
    </sheetView>
  </sheetViews>
  <sheetFormatPr defaultColWidth="11.42578125" defaultRowHeight="15" x14ac:dyDescent="0.25"/>
  <cols>
    <col min="2" max="2" width="29.85546875" customWidth="1"/>
    <col min="3" max="3" width="51.5703125" customWidth="1"/>
    <col min="4" max="4" width="31.7109375" customWidth="1"/>
    <col min="5" max="5" width="12.5703125" customWidth="1"/>
    <col min="6" max="11" width="14.5703125" customWidth="1"/>
    <col min="12" max="12" width="12" bestFit="1" customWidth="1"/>
  </cols>
  <sheetData>
    <row r="8" spans="2:11" x14ac:dyDescent="0.25">
      <c r="B8" s="33" t="s">
        <v>25</v>
      </c>
      <c r="C8" s="33"/>
      <c r="D8" s="33"/>
      <c r="E8" s="33"/>
      <c r="F8" s="33"/>
      <c r="G8" s="33"/>
      <c r="H8" s="33"/>
      <c r="I8" s="33"/>
      <c r="J8" s="33"/>
      <c r="K8" s="33"/>
    </row>
    <row r="9" spans="2:11" x14ac:dyDescent="0.25">
      <c r="B9" s="33">
        <v>2024</v>
      </c>
      <c r="C9" s="33"/>
      <c r="D9" s="33"/>
      <c r="E9" s="33"/>
      <c r="F9" s="33"/>
      <c r="G9" s="33"/>
      <c r="H9" s="33"/>
      <c r="I9" s="33"/>
      <c r="J9" s="33"/>
      <c r="K9" s="33"/>
    </row>
    <row r="10" spans="2:11" ht="15" customHeight="1" x14ac:dyDescent="0.25">
      <c r="B10" s="34" t="s">
        <v>14</v>
      </c>
      <c r="C10" s="34"/>
      <c r="D10" s="34"/>
      <c r="E10" s="34"/>
      <c r="F10" s="34"/>
      <c r="G10" s="34"/>
      <c r="H10" s="34"/>
      <c r="I10" s="34"/>
      <c r="J10" s="34"/>
      <c r="K10" s="34"/>
    </row>
    <row r="13" spans="2:11" ht="15" customHeight="1" x14ac:dyDescent="0.25">
      <c r="H13" s="35" t="s">
        <v>16</v>
      </c>
      <c r="I13" s="52"/>
      <c r="J13" s="36"/>
      <c r="K13" s="5"/>
    </row>
    <row r="14" spans="2:11" ht="25.5" x14ac:dyDescent="0.25">
      <c r="B14" s="4" t="s">
        <v>11</v>
      </c>
      <c r="C14" s="4" t="s">
        <v>0</v>
      </c>
      <c r="D14" s="4" t="s">
        <v>24</v>
      </c>
      <c r="E14" s="13" t="s">
        <v>27</v>
      </c>
      <c r="F14" s="13" t="s">
        <v>1</v>
      </c>
      <c r="G14" s="13" t="s">
        <v>27</v>
      </c>
      <c r="H14" s="13" t="s">
        <v>13</v>
      </c>
      <c r="I14" s="13" t="s">
        <v>27</v>
      </c>
      <c r="J14" s="13" t="s">
        <v>2</v>
      </c>
      <c r="K14" s="13" t="s">
        <v>12</v>
      </c>
    </row>
    <row r="15" spans="2:11" ht="14.45" customHeight="1" x14ac:dyDescent="0.25">
      <c r="B15" s="6"/>
      <c r="C15" s="6"/>
      <c r="D15" s="8"/>
      <c r="E15" s="14"/>
      <c r="F15" s="14"/>
      <c r="G15" s="14"/>
      <c r="H15" s="14"/>
      <c r="I15" s="14"/>
      <c r="J15" s="14"/>
      <c r="K15" s="14"/>
    </row>
    <row r="16" spans="2:11" x14ac:dyDescent="0.25">
      <c r="E16" s="15"/>
      <c r="F16" s="15"/>
      <c r="G16" s="15"/>
      <c r="H16" s="15"/>
      <c r="I16" s="15"/>
      <c r="J16" s="15"/>
      <c r="K16" s="15"/>
    </row>
    <row r="17" spans="2:12" ht="24" customHeight="1" x14ac:dyDescent="0.25">
      <c r="B17" s="9" t="s">
        <v>15</v>
      </c>
      <c r="C17" s="20" t="s">
        <v>26</v>
      </c>
      <c r="D17" s="19" t="s">
        <v>17</v>
      </c>
      <c r="E17" s="21">
        <v>1717.12</v>
      </c>
      <c r="F17" s="21">
        <f>E17*14</f>
        <v>24039.68</v>
      </c>
      <c r="G17" s="21">
        <f>ROUND(E17*30%,2)</f>
        <v>515.14</v>
      </c>
      <c r="H17" s="21">
        <f>G17*14</f>
        <v>7211.96</v>
      </c>
      <c r="I17" s="21">
        <f>ROUND(E17*125%,2)</f>
        <v>2146.4</v>
      </c>
      <c r="J17" s="21">
        <f>ROUND(I17*14,2)</f>
        <v>30049.599999999999</v>
      </c>
      <c r="K17" s="27">
        <f>(F17+H17+J17)</f>
        <v>61301.24</v>
      </c>
      <c r="L17" s="28"/>
    </row>
    <row r="18" spans="2:12" ht="9" customHeight="1" x14ac:dyDescent="0.25">
      <c r="B18" s="7"/>
      <c r="C18" s="7"/>
      <c r="D18" s="10"/>
      <c r="E18" s="22"/>
      <c r="F18" s="22"/>
      <c r="G18" s="22"/>
      <c r="H18" s="22"/>
      <c r="I18" s="22"/>
      <c r="J18" s="22"/>
      <c r="K18" s="22"/>
    </row>
    <row r="19" spans="2:12" ht="20.100000000000001" customHeight="1" x14ac:dyDescent="0.25">
      <c r="B19" s="37" t="s">
        <v>3</v>
      </c>
      <c r="C19" s="40" t="s">
        <v>4</v>
      </c>
      <c r="D19" s="1" t="s">
        <v>28</v>
      </c>
      <c r="E19" s="23">
        <v>1717.12</v>
      </c>
      <c r="F19" s="23">
        <f t="shared" ref="F19:H35" si="0">E19*14</f>
        <v>24039.68</v>
      </c>
      <c r="G19" s="23">
        <f t="shared" ref="G19:G21" si="1">ROUND(E19*30%,2)</f>
        <v>515.14</v>
      </c>
      <c r="H19" s="23">
        <f t="shared" si="0"/>
        <v>7211.96</v>
      </c>
      <c r="I19" s="23">
        <f>ROUND(E19*60%,2)</f>
        <v>1030.27</v>
      </c>
      <c r="J19" s="23">
        <f t="shared" ref="J19:J23" si="2">ROUND(I19*14,2)</f>
        <v>14423.78</v>
      </c>
      <c r="K19" s="29">
        <f t="shared" ref="K19:K23" si="3">(F19+H19+J19)</f>
        <v>45675.42</v>
      </c>
      <c r="L19" s="28"/>
    </row>
    <row r="20" spans="2:12" ht="22.5" customHeight="1" x14ac:dyDescent="0.25">
      <c r="B20" s="38"/>
      <c r="C20" s="41"/>
      <c r="D20" s="2" t="s">
        <v>29</v>
      </c>
      <c r="E20" s="24">
        <v>1717.12</v>
      </c>
      <c r="F20" s="24">
        <f t="shared" si="0"/>
        <v>24039.68</v>
      </c>
      <c r="G20" s="24">
        <f>ROUND(E20*30%,2)</f>
        <v>515.14</v>
      </c>
      <c r="H20" s="24">
        <f t="shared" si="0"/>
        <v>7211.96</v>
      </c>
      <c r="I20" s="24">
        <f>ROUND(E20*20%,2)</f>
        <v>343.42</v>
      </c>
      <c r="J20" s="24">
        <f t="shared" si="2"/>
        <v>4807.88</v>
      </c>
      <c r="K20" s="30">
        <f t="shared" si="3"/>
        <v>36059.519999999997</v>
      </c>
      <c r="L20" s="28"/>
    </row>
    <row r="21" spans="2:12" ht="20.25" customHeight="1" x14ac:dyDescent="0.25">
      <c r="B21" s="38"/>
      <c r="C21" s="41"/>
      <c r="D21" s="2" t="s">
        <v>18</v>
      </c>
      <c r="E21" s="24">
        <v>1717.12</v>
      </c>
      <c r="F21" s="24">
        <f t="shared" si="0"/>
        <v>24039.68</v>
      </c>
      <c r="G21" s="24">
        <f t="shared" si="1"/>
        <v>515.14</v>
      </c>
      <c r="H21" s="24">
        <f t="shared" si="0"/>
        <v>7211.96</v>
      </c>
      <c r="I21" s="24">
        <f>ROUND(E21*10%,2)</f>
        <v>171.71</v>
      </c>
      <c r="J21" s="24">
        <f t="shared" si="2"/>
        <v>2403.94</v>
      </c>
      <c r="K21" s="30">
        <f t="shared" si="3"/>
        <v>33655.58</v>
      </c>
      <c r="L21" s="28"/>
    </row>
    <row r="22" spans="2:12" ht="20.25" customHeight="1" x14ac:dyDescent="0.25">
      <c r="B22" s="38"/>
      <c r="C22" s="41"/>
      <c r="D22" s="2" t="s">
        <v>19</v>
      </c>
      <c r="E22" s="24">
        <v>1717.12</v>
      </c>
      <c r="F22" s="24">
        <f t="shared" si="0"/>
        <v>24039.68</v>
      </c>
      <c r="G22" s="24">
        <f>ROUND(E22*20%,2)</f>
        <v>343.42</v>
      </c>
      <c r="H22" s="24">
        <f t="shared" si="0"/>
        <v>4807.88</v>
      </c>
      <c r="I22" s="24">
        <f>ROUND(E22*10%,2)</f>
        <v>171.71</v>
      </c>
      <c r="J22" s="24">
        <f t="shared" si="2"/>
        <v>2403.94</v>
      </c>
      <c r="K22" s="30">
        <f t="shared" si="3"/>
        <v>31251.5</v>
      </c>
      <c r="L22" s="28"/>
    </row>
    <row r="23" spans="2:12" ht="20.25" customHeight="1" x14ac:dyDescent="0.25">
      <c r="B23" s="39"/>
      <c r="C23" s="42"/>
      <c r="D23" s="3" t="s">
        <v>20</v>
      </c>
      <c r="E23" s="24">
        <v>1717.12</v>
      </c>
      <c r="F23" s="25">
        <f t="shared" si="0"/>
        <v>24039.68</v>
      </c>
      <c r="G23" s="25">
        <f>ROUND(E23*10%,2)</f>
        <v>171.71</v>
      </c>
      <c r="H23" s="25">
        <f t="shared" si="0"/>
        <v>2403.94</v>
      </c>
      <c r="I23" s="25">
        <f>ROUND(E23*5%,2)</f>
        <v>85.86</v>
      </c>
      <c r="J23" s="25">
        <f t="shared" si="2"/>
        <v>1202.04</v>
      </c>
      <c r="K23" s="31">
        <f t="shared" si="3"/>
        <v>27645.66</v>
      </c>
      <c r="L23" s="28"/>
    </row>
    <row r="24" spans="2:12" ht="6.75" customHeight="1" x14ac:dyDescent="0.25">
      <c r="B24" s="7"/>
      <c r="C24" s="11"/>
      <c r="D24" s="12"/>
      <c r="E24" s="26"/>
      <c r="F24" s="26"/>
      <c r="G24" s="26"/>
      <c r="H24" s="26"/>
      <c r="I24" s="26"/>
      <c r="J24" s="26"/>
      <c r="K24" s="26"/>
      <c r="L24" s="28"/>
    </row>
    <row r="25" spans="2:12" ht="21.75" customHeight="1" x14ac:dyDescent="0.25">
      <c r="B25" s="43" t="s">
        <v>5</v>
      </c>
      <c r="C25" s="46" t="s">
        <v>6</v>
      </c>
      <c r="D25" s="1" t="s">
        <v>18</v>
      </c>
      <c r="E25" s="23">
        <v>1403.72</v>
      </c>
      <c r="F25" s="23">
        <f>E25*14</f>
        <v>19652.080000000002</v>
      </c>
      <c r="G25" s="23">
        <f t="shared" ref="G25:G29" si="4">ROUND(E25*30%,2)</f>
        <v>421.12</v>
      </c>
      <c r="H25" s="23">
        <f>G25*14</f>
        <v>5895.68</v>
      </c>
      <c r="I25" s="23">
        <f>ROUND(E25*20%,2)</f>
        <v>280.74</v>
      </c>
      <c r="J25" s="23">
        <f t="shared" ref="J25:J27" si="5">ROUND(I25*14,2)</f>
        <v>3930.36</v>
      </c>
      <c r="K25" s="29">
        <f t="shared" ref="K25:K27" si="6">(F25+H25+J25)</f>
        <v>29478.120000000003</v>
      </c>
      <c r="L25" s="28"/>
    </row>
    <row r="26" spans="2:12" ht="24" customHeight="1" x14ac:dyDescent="0.25">
      <c r="B26" s="44"/>
      <c r="C26" s="47"/>
      <c r="D26" s="2" t="s">
        <v>19</v>
      </c>
      <c r="E26" s="24">
        <v>1403.72</v>
      </c>
      <c r="F26" s="24">
        <f t="shared" si="0"/>
        <v>19652.080000000002</v>
      </c>
      <c r="G26" s="24">
        <f>ROUND(E26*20%,2)</f>
        <v>280.74</v>
      </c>
      <c r="H26" s="24">
        <f t="shared" si="0"/>
        <v>3930.36</v>
      </c>
      <c r="I26" s="24">
        <f>ROUND(E26*10%,2)</f>
        <v>140.37</v>
      </c>
      <c r="J26" s="24">
        <f>ROUND(I26*14,2)</f>
        <v>1965.18</v>
      </c>
      <c r="K26" s="30">
        <f t="shared" si="6"/>
        <v>25547.620000000003</v>
      </c>
      <c r="L26" s="28"/>
    </row>
    <row r="27" spans="2:12" ht="20.25" customHeight="1" x14ac:dyDescent="0.25">
      <c r="B27" s="45"/>
      <c r="C27" s="48"/>
      <c r="D27" s="3" t="s">
        <v>20</v>
      </c>
      <c r="E27" s="24">
        <v>1403.72</v>
      </c>
      <c r="F27" s="25">
        <f t="shared" si="0"/>
        <v>19652.080000000002</v>
      </c>
      <c r="G27" s="25">
        <f>ROUND(E27*10%,2)</f>
        <v>140.37</v>
      </c>
      <c r="H27" s="25">
        <f t="shared" si="0"/>
        <v>1965.18</v>
      </c>
      <c r="I27" s="25">
        <f>ROUND(E27*5%,2)</f>
        <v>70.19</v>
      </c>
      <c r="J27" s="25">
        <f t="shared" si="5"/>
        <v>982.66</v>
      </c>
      <c r="K27" s="31">
        <f t="shared" si="6"/>
        <v>22599.920000000002</v>
      </c>
      <c r="L27" s="28"/>
    </row>
    <row r="28" spans="2:12" ht="7.5" customHeight="1" x14ac:dyDescent="0.25">
      <c r="B28" s="12"/>
      <c r="C28" s="12"/>
      <c r="D28" s="12"/>
      <c r="E28" s="26"/>
      <c r="F28" s="26"/>
      <c r="G28" s="26"/>
      <c r="H28" s="26"/>
      <c r="I28" s="26"/>
      <c r="J28" s="26"/>
      <c r="K28" s="26"/>
      <c r="L28" s="28"/>
    </row>
    <row r="29" spans="2:12" ht="21" customHeight="1" x14ac:dyDescent="0.25">
      <c r="B29" s="37" t="s">
        <v>7</v>
      </c>
      <c r="C29" s="46" t="s">
        <v>8</v>
      </c>
      <c r="D29" s="1" t="s">
        <v>21</v>
      </c>
      <c r="E29" s="23">
        <v>1213.22</v>
      </c>
      <c r="F29" s="23">
        <f t="shared" si="0"/>
        <v>16985.080000000002</v>
      </c>
      <c r="G29" s="23">
        <f t="shared" si="4"/>
        <v>363.97</v>
      </c>
      <c r="H29" s="23">
        <f t="shared" si="0"/>
        <v>5095.58</v>
      </c>
      <c r="I29" s="23">
        <f>ROUND(E29*20%,2)</f>
        <v>242.64</v>
      </c>
      <c r="J29" s="23">
        <f t="shared" ref="J29:J31" si="7">ROUND(I29*14,2)</f>
        <v>3396.96</v>
      </c>
      <c r="K29" s="29">
        <f t="shared" ref="K29:K31" si="8">(F29+H29+J29)</f>
        <v>25477.620000000003</v>
      </c>
      <c r="L29" s="28"/>
    </row>
    <row r="30" spans="2:12" ht="21" customHeight="1" x14ac:dyDescent="0.25">
      <c r="B30" s="38"/>
      <c r="C30" s="47"/>
      <c r="D30" s="2" t="s">
        <v>22</v>
      </c>
      <c r="E30" s="24">
        <v>1213.22</v>
      </c>
      <c r="F30" s="24">
        <f t="shared" si="0"/>
        <v>16985.080000000002</v>
      </c>
      <c r="G30" s="24">
        <f>ROUND(E30*20%,2)</f>
        <v>242.64</v>
      </c>
      <c r="H30" s="24">
        <f t="shared" si="0"/>
        <v>3396.96</v>
      </c>
      <c r="I30" s="24">
        <f>ROUND(E30*10%,2)</f>
        <v>121.32</v>
      </c>
      <c r="J30" s="24">
        <f t="shared" si="7"/>
        <v>1698.48</v>
      </c>
      <c r="K30" s="30">
        <f t="shared" si="8"/>
        <v>22080.52</v>
      </c>
      <c r="L30" s="28"/>
    </row>
    <row r="31" spans="2:12" ht="21" customHeight="1" x14ac:dyDescent="0.25">
      <c r="B31" s="39"/>
      <c r="C31" s="48"/>
      <c r="D31" s="3" t="s">
        <v>23</v>
      </c>
      <c r="E31" s="24">
        <v>1213.22</v>
      </c>
      <c r="F31" s="25">
        <f t="shared" si="0"/>
        <v>16985.080000000002</v>
      </c>
      <c r="G31" s="25">
        <f>ROUND(E31*10%,2)</f>
        <v>121.32</v>
      </c>
      <c r="H31" s="25">
        <f t="shared" si="0"/>
        <v>1698.48</v>
      </c>
      <c r="I31" s="25">
        <f>ROUND(E31*5%,2)</f>
        <v>60.66</v>
      </c>
      <c r="J31" s="25">
        <f t="shared" si="7"/>
        <v>849.24</v>
      </c>
      <c r="K31" s="31">
        <f t="shared" si="8"/>
        <v>19532.800000000003</v>
      </c>
      <c r="L31" s="28"/>
    </row>
    <row r="32" spans="2:12" ht="8.25" customHeight="1" x14ac:dyDescent="0.25">
      <c r="B32" s="12"/>
      <c r="C32" s="12"/>
      <c r="D32" s="12"/>
      <c r="E32" s="18"/>
      <c r="F32" s="18"/>
      <c r="G32" s="18"/>
      <c r="H32" s="18"/>
      <c r="I32" s="18"/>
      <c r="J32" s="18"/>
      <c r="K32" s="18"/>
      <c r="L32" s="28"/>
    </row>
    <row r="33" spans="2:12" ht="21" customHeight="1" x14ac:dyDescent="0.25">
      <c r="B33" s="49" t="s">
        <v>9</v>
      </c>
      <c r="C33" s="40" t="s">
        <v>10</v>
      </c>
      <c r="D33" s="1" t="s">
        <v>21</v>
      </c>
      <c r="E33" s="16">
        <v>922.88</v>
      </c>
      <c r="F33" s="16">
        <f t="shared" si="0"/>
        <v>12920.32</v>
      </c>
      <c r="G33" s="16">
        <f t="shared" ref="G33" si="9">ROUND(E33*30%,2)</f>
        <v>276.86</v>
      </c>
      <c r="H33" s="16">
        <f t="shared" si="0"/>
        <v>3876.04</v>
      </c>
      <c r="I33" s="16">
        <f>ROUND(E33*20%,2)</f>
        <v>184.58</v>
      </c>
      <c r="J33" s="16">
        <f t="shared" ref="J33:J35" si="10">ROUND(I33*14,2)</f>
        <v>2584.12</v>
      </c>
      <c r="K33" s="17">
        <f t="shared" ref="K33:K35" si="11">(F33+H33+J33)</f>
        <v>19380.48</v>
      </c>
      <c r="L33" s="28"/>
    </row>
    <row r="34" spans="2:12" ht="21" customHeight="1" x14ac:dyDescent="0.25">
      <c r="B34" s="50"/>
      <c r="C34" s="41"/>
      <c r="D34" s="2" t="s">
        <v>22</v>
      </c>
      <c r="E34" s="24">
        <v>922.88</v>
      </c>
      <c r="F34" s="24">
        <f t="shared" si="0"/>
        <v>12920.32</v>
      </c>
      <c r="G34" s="24">
        <f>ROUND(E34*20%,2)</f>
        <v>184.58</v>
      </c>
      <c r="H34" s="24">
        <f t="shared" si="0"/>
        <v>2584.1200000000003</v>
      </c>
      <c r="I34" s="24">
        <f>ROUND(E34*10%,2)</f>
        <v>92.29</v>
      </c>
      <c r="J34" s="24">
        <f t="shared" si="10"/>
        <v>1292.06</v>
      </c>
      <c r="K34" s="30">
        <f t="shared" si="11"/>
        <v>16796.5</v>
      </c>
      <c r="L34" s="28"/>
    </row>
    <row r="35" spans="2:12" ht="21" customHeight="1" x14ac:dyDescent="0.25">
      <c r="B35" s="51"/>
      <c r="C35" s="42"/>
      <c r="D35" s="3" t="s">
        <v>23</v>
      </c>
      <c r="E35" s="25">
        <v>922.88</v>
      </c>
      <c r="F35" s="25">
        <f t="shared" si="0"/>
        <v>12920.32</v>
      </c>
      <c r="G35" s="25">
        <f>ROUND(E35*10%,2)</f>
        <v>92.29</v>
      </c>
      <c r="H35" s="25">
        <f t="shared" si="0"/>
        <v>1292.0600000000002</v>
      </c>
      <c r="I35" s="25">
        <f>ROUND(E35*5%,2)</f>
        <v>46.14</v>
      </c>
      <c r="J35" s="25">
        <f t="shared" si="10"/>
        <v>645.96</v>
      </c>
      <c r="K35" s="31">
        <f t="shared" si="11"/>
        <v>14858.34</v>
      </c>
      <c r="L35" s="28"/>
    </row>
    <row r="36" spans="2:12" x14ac:dyDescent="0.25">
      <c r="D36" s="12"/>
      <c r="E36" s="32"/>
    </row>
  </sheetData>
  <mergeCells count="12">
    <mergeCell ref="B8:K8"/>
    <mergeCell ref="B9:K9"/>
    <mergeCell ref="B10:K10"/>
    <mergeCell ref="H13:J13"/>
    <mergeCell ref="B19:B23"/>
    <mergeCell ref="C19:C23"/>
    <mergeCell ref="B25:B27"/>
    <mergeCell ref="C25:C27"/>
    <mergeCell ref="B29:B31"/>
    <mergeCell ref="C29:C31"/>
    <mergeCell ref="B33:B35"/>
    <mergeCell ref="C33:C3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7" ma:contentTypeDescription="Crea un document nou" ma:contentTypeScope="" ma:versionID="f6b92cb69c1385554611e5714ab90fa8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838d5588429108ece8d3d3f0cef48d08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be3a3b-e8e0-4c60-85a0-914a76045c4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1B7C5F-E138-4B3E-B8AD-1C6EEB1174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5FC69C-6C64-4409-94FF-D9CD91C602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3F6B69-1188-4FC9-9568-74A6E85DDEEB}">
  <ds:schemaRefs>
    <ds:schemaRef ds:uri="http://schemas.microsoft.com/office/2006/metadata/properties"/>
    <ds:schemaRef ds:uri="http://schemas.microsoft.com/office/infopath/2007/PartnerControls"/>
    <ds:schemaRef ds:uri="8bbe3a3b-e8e0-4c60-85a0-914a76045c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Cano</dc:creator>
  <cp:lastModifiedBy>María Reyes Ramírez Gómez</cp:lastModifiedBy>
  <cp:lastPrinted>2020-03-31T14:07:18Z</cp:lastPrinted>
  <dcterms:created xsi:type="dcterms:W3CDTF">2017-02-03T08:38:31Z</dcterms:created>
  <dcterms:modified xsi:type="dcterms:W3CDTF">2024-01-25T10:27:03Z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  <property fmtid="{D5CDD505-2E9C-101B-9397-08002B2CF9AE}" pid="3" name="MediaServiceImageTags">
    <vt:lpwstr/>
  </property>
</Properties>
</file>