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4/Gener/Gener 2/"/>
    </mc:Choice>
  </mc:AlternateContent>
  <xr:revisionPtr revIDLastSave="9" documentId="8_{B1AC426A-9412-4C46-ACD5-5033FABA4A29}" xr6:coauthVersionLast="47" xr6:coauthVersionMax="47" xr10:uidLastSave="{3A454470-4970-4134-939F-BC9E78D9ED57}"/>
  <bookViews>
    <workbookView xWindow="-120" yWindow="-120" windowWidth="29040" windowHeight="15840" xr2:uid="{00000000-000D-0000-FFFF-FFFF00000000}"/>
  </bookViews>
  <sheets>
    <sheet name="TOTAL IERMB DESEMBRE" sheetId="2" r:id="rId1"/>
  </sheets>
  <definedNames>
    <definedName name="Print_Area" localSheetId="0">'TOTAL IERMB DESEMBRE'!$A$1:$O$43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O26" i="2"/>
  <c r="O25" i="2"/>
  <c r="O24" i="2"/>
  <c r="O23" i="2"/>
  <c r="O22" i="2"/>
  <c r="O21" i="2"/>
  <c r="N20" i="2"/>
  <c r="M20" i="2"/>
  <c r="L20" i="2"/>
  <c r="K20" i="2"/>
  <c r="J20" i="2"/>
  <c r="I20" i="2"/>
  <c r="H20" i="2"/>
  <c r="G20" i="2"/>
  <c r="F20" i="2"/>
  <c r="E20" i="2"/>
  <c r="D20" i="2"/>
  <c r="C20" i="2"/>
  <c r="O17" i="2"/>
  <c r="O16" i="2"/>
  <c r="O15" i="2"/>
  <c r="O14" i="2"/>
  <c r="O13" i="2"/>
  <c r="O12" i="2"/>
  <c r="O11" i="2"/>
  <c r="N10" i="2"/>
  <c r="M10" i="2"/>
  <c r="M31" i="2" s="1"/>
  <c r="L10" i="2"/>
  <c r="L31" i="2" s="1"/>
  <c r="K10" i="2"/>
  <c r="J10" i="2"/>
  <c r="J31" i="2" s="1"/>
  <c r="I10" i="2"/>
  <c r="H10" i="2"/>
  <c r="G10" i="2"/>
  <c r="G31" i="2" s="1"/>
  <c r="F10" i="2"/>
  <c r="F31" i="2" s="1"/>
  <c r="F37" i="2" s="1"/>
  <c r="E10" i="2"/>
  <c r="E31" i="2" s="1"/>
  <c r="D10" i="2"/>
  <c r="D31" i="2" s="1"/>
  <c r="C10" i="2"/>
  <c r="I31" i="2" l="1"/>
  <c r="H31" i="2"/>
  <c r="C31" i="2"/>
  <c r="C36" i="2" s="1"/>
  <c r="K31" i="2"/>
  <c r="N31" i="2"/>
  <c r="O10" i="2"/>
  <c r="E37" i="2"/>
  <c r="C37" i="2"/>
  <c r="D37" i="2"/>
  <c r="O20" i="2"/>
  <c r="J37" i="2"/>
  <c r="C32" i="2" l="1"/>
  <c r="C38" i="2"/>
  <c r="O31" i="2"/>
  <c r="D32" i="2"/>
  <c r="D9" i="2"/>
  <c r="D36" i="2" s="1"/>
  <c r="E9" i="2" l="1"/>
  <c r="E36" i="2" s="1"/>
  <c r="E32" i="2"/>
  <c r="C39" i="2"/>
  <c r="D39" i="2" s="1"/>
  <c r="D35" i="2"/>
  <c r="D38" i="2" s="1"/>
  <c r="E35" i="2" s="1"/>
  <c r="E39" i="2" l="1"/>
  <c r="E38" i="2"/>
  <c r="F35" i="2" s="1"/>
  <c r="F32" i="2"/>
  <c r="F9" i="2"/>
  <c r="F36" i="2" s="1"/>
  <c r="F39" i="2" l="1"/>
  <c r="G32" i="2"/>
  <c r="G9" i="2"/>
  <c r="F38" i="2"/>
  <c r="G35" i="2" s="1"/>
  <c r="H32" i="2" l="1"/>
  <c r="H9" i="2"/>
  <c r="G37" i="2"/>
  <c r="G36" i="2"/>
  <c r="G39" i="2" l="1"/>
  <c r="H37" i="2" s="1"/>
  <c r="H36" i="2"/>
  <c r="I32" i="2"/>
  <c r="I9" i="2"/>
  <c r="G38" i="2"/>
  <c r="H35" i="2" s="1"/>
  <c r="H39" i="2" l="1"/>
  <c r="I37" i="2" s="1"/>
  <c r="H38" i="2"/>
  <c r="I35" i="2" s="1"/>
  <c r="I36" i="2"/>
  <c r="J32" i="2"/>
  <c r="J9" i="2"/>
  <c r="J36" i="2" s="1"/>
  <c r="I39" i="2" l="1"/>
  <c r="J39" i="2" s="1"/>
  <c r="K9" i="2"/>
  <c r="K32" i="2"/>
  <c r="I38" i="2"/>
  <c r="J35" i="2" s="1"/>
  <c r="J38" i="2" s="1"/>
  <c r="K35" i="2" s="1"/>
  <c r="L32" i="2" l="1"/>
  <c r="L9" i="2"/>
  <c r="K36" i="2"/>
  <c r="K37" i="2"/>
  <c r="L36" i="2" l="1"/>
  <c r="K39" i="2"/>
  <c r="L37" i="2" s="1"/>
  <c r="K38" i="2"/>
  <c r="L35" i="2" s="1"/>
  <c r="M9" i="2"/>
  <c r="M32" i="2"/>
  <c r="L38" i="2" l="1"/>
  <c r="M35" i="2" s="1"/>
  <c r="L39" i="2"/>
  <c r="M36" i="2"/>
  <c r="M37" i="2"/>
  <c r="N32" i="2"/>
  <c r="N9" i="2"/>
  <c r="M38" i="2" l="1"/>
  <c r="N35" i="2" s="1"/>
  <c r="M39" i="2"/>
  <c r="N37" i="2"/>
  <c r="O37" i="2" s="1"/>
  <c r="N36" i="2"/>
  <c r="O36" i="2" s="1"/>
  <c r="N38" i="2" l="1"/>
  <c r="O38" i="2" s="1"/>
  <c r="N39" i="2"/>
</calcChain>
</file>

<file path=xl/sharedStrings.xml><?xml version="1.0" encoding="utf-8"?>
<sst xmlns="http://schemas.openxmlformats.org/spreadsheetml/2006/main" count="41" uniqueCount="41">
  <si>
    <t>INSTITUT D'ESTUDIS REGIONALS I METROPOLITANS DE BARCELONA</t>
  </si>
  <si>
    <t>PRESSUPOST ANUAL DE TRESORERIA PER A L'EXERCICI 2023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</si>
  <si>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</si>
  <si>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</si>
  <si>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</si>
  <si>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</si>
  <si>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</si>
  <si>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</si>
  <si>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</si>
  <si>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</si>
  <si>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</si>
  <si>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</si>
  <si>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</si>
  <si>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</si>
  <si>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</si>
  <si>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TOTALS</t>
  </si>
  <si>
    <t>Saldo inicial caixa</t>
  </si>
  <si>
    <t>Total Cobraments</t>
  </si>
  <si>
    <t>Cap. 3 Altres ingressos</t>
  </si>
  <si>
    <t>Cap. 4. Ajuntament de BCN</t>
  </si>
  <si>
    <t>Cap. 4. Àrea Metropolitana BCN</t>
  </si>
  <si>
    <t>Cap. 4. Diputació Barcelona</t>
  </si>
  <si>
    <t>Cap. 4. Generalitat Catalunya</t>
  </si>
  <si>
    <t>Cap. 4. Universitat Aut. BCN</t>
  </si>
  <si>
    <t xml:space="preserve">Altres ens </t>
  </si>
  <si>
    <t>Total Pagaments</t>
  </si>
  <si>
    <t>Cap. 1. Despeses de personal</t>
  </si>
  <si>
    <t>Cap. 2. Despeses d'explotació</t>
  </si>
  <si>
    <t>Cap. 3. Despeses financeres</t>
  </si>
  <si>
    <t>Cap. 4. Transferències corrents</t>
  </si>
  <si>
    <t>Cap. 6. Inversions reals</t>
  </si>
  <si>
    <t>Conceptes no pressupostaris</t>
  </si>
  <si>
    <t>Saldo final mensual</t>
  </si>
  <si>
    <t>Saldo mensual acumulat</t>
  </si>
  <si>
    <t>Import pòlissa sol·licitada</t>
  </si>
  <si>
    <t>Saldo disponible pòlissa inici mes</t>
  </si>
  <si>
    <t>Disposicions pòlissa</t>
  </si>
  <si>
    <t>Amortització pòlissa</t>
  </si>
  <si>
    <t>Saldo disponible pòlissa final mes</t>
  </si>
  <si>
    <t>Saldo disposat acumulat</t>
  </si>
  <si>
    <t xml:space="preserve">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</si>
</sst>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_-* #,##0\ _€_-;\-* #,##0\ _€_-;_-* &quot;-&quot;\ _€_-;_-@_-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7"/>
      <color indexed="8"/>
      <name val="MS Sans Serif"/>
      <family val="2"/>
    </font>
    <font>
      <sz val="7"/>
      <color indexed="8"/>
      <name val="MS Sans Serif"/>
      <family val="2"/>
    </font>
    <font>
      <sz val="8"/>
      <color indexed="8"/>
      <name val="Arial"/>
      <family val="2"/>
    </font>
    <font>
      <sz val="8"/>
      <name val="Arial Black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4" fontId="4" fillId="2" borderId="1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 applyProtection="1">
      <alignment horizontal="center"/>
      <protection locked="0"/>
    </xf>
    <xf numFmtId="4" fontId="4" fillId="2" borderId="3" xfId="0" applyNumberFormat="1" applyFont="1" applyFill="1" applyBorder="1" applyAlignment="1">
      <alignment horizontal="center"/>
    </xf>
    <xf numFmtId="4" fontId="5" fillId="3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4" fontId="6" fillId="4" borderId="4" xfId="0" applyNumberFormat="1" applyFont="1" applyFill="1" applyBorder="1" applyAlignment="1">
      <alignment horizontal="left"/>
    </xf>
    <xf numFmtId="164" fontId="7" fillId="0" borderId="3" xfId="0" applyNumberFormat="1" applyFont="1" applyBorder="1"/>
    <xf numFmtId="4" fontId="6" fillId="4" borderId="5" xfId="1" applyNumberFormat="1" applyFont="1" applyFill="1" applyBorder="1" applyAlignment="1">
      <alignment horizontal="right"/>
    </xf>
    <xf numFmtId="4" fontId="8" fillId="0" borderId="0" xfId="1" applyNumberFormat="1" applyFont="1" applyFill="1" applyBorder="1" applyAlignment="1">
      <alignment horizontal="right"/>
    </xf>
    <xf numFmtId="4" fontId="8" fillId="4" borderId="4" xfId="0" applyNumberFormat="1" applyFont="1" applyFill="1" applyBorder="1" applyAlignment="1">
      <alignment horizontal="left"/>
    </xf>
    <xf numFmtId="4" fontId="8" fillId="4" borderId="6" xfId="1" applyNumberFormat="1" applyFont="1" applyFill="1" applyBorder="1" applyAlignment="1">
      <alignment horizontal="right"/>
    </xf>
    <xf numFmtId="4" fontId="8" fillId="5" borderId="7" xfId="1" applyNumberFormat="1" applyFont="1" applyFill="1" applyBorder="1" applyAlignment="1">
      <alignment horizontal="right"/>
    </xf>
    <xf numFmtId="4" fontId="0" fillId="0" borderId="0" xfId="0" applyNumberFormat="1"/>
    <xf numFmtId="4" fontId="6" fillId="0" borderId="8" xfId="0" applyNumberFormat="1" applyFont="1" applyBorder="1" applyAlignment="1" applyProtection="1">
      <alignment horizontal="left"/>
      <protection locked="0"/>
    </xf>
    <xf numFmtId="4" fontId="6" fillId="0" borderId="9" xfId="1" applyNumberFormat="1" applyFont="1" applyFill="1" applyBorder="1" applyAlignment="1" applyProtection="1">
      <alignment horizontal="right"/>
      <protection locked="0"/>
    </xf>
    <xf numFmtId="4" fontId="6" fillId="0" borderId="10" xfId="1" applyNumberFormat="1" applyFont="1" applyFill="1" applyBorder="1" applyAlignment="1" applyProtection="1">
      <alignment horizontal="right"/>
      <protection locked="0"/>
    </xf>
    <xf numFmtId="4" fontId="9" fillId="0" borderId="10" xfId="1" applyNumberFormat="1" applyFont="1" applyFill="1" applyBorder="1" applyAlignment="1" applyProtection="1">
      <alignment horizontal="right"/>
      <protection locked="0"/>
    </xf>
    <xf numFmtId="4" fontId="9" fillId="0" borderId="11" xfId="1" applyNumberFormat="1" applyFont="1" applyFill="1" applyBorder="1" applyAlignment="1" applyProtection="1">
      <alignment horizontal="right"/>
      <protection locked="0"/>
    </xf>
    <xf numFmtId="4" fontId="6" fillId="3" borderId="12" xfId="1" applyNumberFormat="1" applyFont="1" applyFill="1" applyBorder="1" applyAlignment="1">
      <alignment horizontal="right"/>
    </xf>
    <xf numFmtId="4" fontId="6" fillId="0" borderId="13" xfId="0" applyNumberFormat="1" applyFont="1" applyBorder="1" applyAlignment="1" applyProtection="1">
      <alignment horizontal="left"/>
      <protection locked="0"/>
    </xf>
    <xf numFmtId="4" fontId="10" fillId="0" borderId="10" xfId="1" applyNumberFormat="1" applyFont="1" applyFill="1" applyBorder="1" applyAlignment="1" applyProtection="1">
      <alignment horizontal="right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left"/>
      <protection locked="0"/>
    </xf>
    <xf numFmtId="4" fontId="6" fillId="0" borderId="15" xfId="1" applyNumberFormat="1" applyFont="1" applyFill="1" applyBorder="1" applyAlignment="1" applyProtection="1">
      <alignment horizontal="right"/>
      <protection locked="0"/>
    </xf>
    <xf numFmtId="4" fontId="6" fillId="0" borderId="16" xfId="1" applyNumberFormat="1" applyFont="1" applyFill="1" applyBorder="1" applyAlignment="1" applyProtection="1">
      <alignment horizontal="right"/>
      <protection locked="0"/>
    </xf>
    <xf numFmtId="4" fontId="6" fillId="0" borderId="17" xfId="1" applyNumberFormat="1" applyFont="1" applyFill="1" applyBorder="1" applyAlignment="1" applyProtection="1">
      <alignment horizontal="right"/>
      <protection locked="0"/>
    </xf>
    <xf numFmtId="4" fontId="6" fillId="3" borderId="18" xfId="1" applyNumberFormat="1" applyFont="1" applyFill="1" applyBorder="1" applyAlignment="1">
      <alignment horizontal="right"/>
    </xf>
    <xf numFmtId="4" fontId="8" fillId="4" borderId="1" xfId="1" applyNumberFormat="1" applyFont="1" applyFill="1" applyBorder="1" applyAlignment="1">
      <alignment horizontal="right"/>
    </xf>
    <xf numFmtId="4" fontId="8" fillId="4" borderId="2" xfId="1" applyNumberFormat="1" applyFont="1" applyFill="1" applyBorder="1" applyAlignment="1">
      <alignment horizontal="right"/>
    </xf>
    <xf numFmtId="4" fontId="8" fillId="4" borderId="19" xfId="1" applyNumberFormat="1" applyFont="1" applyFill="1" applyBorder="1" applyAlignment="1">
      <alignment horizontal="right"/>
    </xf>
    <xf numFmtId="4" fontId="6" fillId="0" borderId="13" xfId="1" applyNumberFormat="1" applyFont="1" applyFill="1" applyBorder="1" applyAlignment="1" applyProtection="1">
      <alignment horizontal="right"/>
      <protection locked="0"/>
    </xf>
    <xf numFmtId="4" fontId="6" fillId="0" borderId="20" xfId="1" applyNumberFormat="1" applyFont="1" applyFill="1" applyBorder="1" applyAlignment="1" applyProtection="1">
      <alignment horizontal="right"/>
      <protection locked="0"/>
    </xf>
    <xf numFmtId="4" fontId="9" fillId="0" borderId="20" xfId="1" applyNumberFormat="1" applyFont="1" applyFill="1" applyBorder="1" applyAlignment="1" applyProtection="1">
      <alignment horizontal="right"/>
      <protection locked="0"/>
    </xf>
    <xf numFmtId="4" fontId="9" fillId="0" borderId="21" xfId="1" applyNumberFormat="1" applyFont="1" applyFill="1" applyBorder="1" applyAlignment="1" applyProtection="1">
      <alignment horizontal="right"/>
      <protection locked="0"/>
    </xf>
    <xf numFmtId="4" fontId="6" fillId="3" borderId="22" xfId="1" applyNumberFormat="1" applyFont="1" applyFill="1" applyBorder="1" applyAlignment="1">
      <alignment horizontal="right"/>
    </xf>
    <xf numFmtId="4" fontId="6" fillId="0" borderId="23" xfId="1" applyNumberFormat="1" applyFont="1" applyFill="1" applyBorder="1" applyAlignment="1" applyProtection="1">
      <alignment horizontal="right"/>
      <protection locked="0"/>
    </xf>
    <xf numFmtId="4" fontId="9" fillId="0" borderId="24" xfId="1" applyNumberFormat="1" applyFont="1" applyFill="1" applyBorder="1" applyAlignment="1" applyProtection="1">
      <alignment horizontal="right"/>
      <protection locked="0"/>
    </xf>
    <xf numFmtId="4" fontId="6" fillId="0" borderId="25" xfId="1" applyNumberFormat="1" applyFont="1" applyFill="1" applyBorder="1" applyAlignment="1" applyProtection="1">
      <alignment horizontal="right"/>
      <protection locked="0"/>
    </xf>
    <xf numFmtId="4" fontId="10" fillId="0" borderId="25" xfId="1" applyNumberFormat="1" applyFont="1" applyFill="1" applyBorder="1" applyAlignment="1" applyProtection="1">
      <alignment horizontal="right"/>
      <protection locked="0"/>
    </xf>
    <xf numFmtId="4" fontId="10" fillId="0" borderId="24" xfId="1" applyNumberFormat="1" applyFont="1" applyFill="1" applyBorder="1" applyAlignment="1" applyProtection="1">
      <alignment horizontal="right"/>
      <protection locked="0"/>
    </xf>
    <xf numFmtId="4" fontId="6" fillId="0" borderId="26" xfId="0" applyNumberFormat="1" applyFont="1" applyBorder="1" applyAlignment="1" applyProtection="1">
      <alignment horizontal="left"/>
      <protection locked="0"/>
    </xf>
    <xf numFmtId="4" fontId="6" fillId="0" borderId="14" xfId="1" applyNumberFormat="1" applyFont="1" applyFill="1" applyBorder="1" applyAlignment="1" applyProtection="1">
      <alignment horizontal="right"/>
      <protection locked="0"/>
    </xf>
    <xf numFmtId="4" fontId="6" fillId="0" borderId="27" xfId="1" applyNumberFormat="1" applyFont="1" applyFill="1" applyBorder="1" applyAlignment="1" applyProtection="1">
      <alignment horizontal="right"/>
      <protection locked="0"/>
    </xf>
    <xf numFmtId="4" fontId="6" fillId="3" borderId="26" xfId="1" applyNumberFormat="1" applyFont="1" applyFill="1" applyBorder="1" applyAlignment="1">
      <alignment horizontal="right"/>
    </xf>
    <xf numFmtId="4" fontId="6" fillId="5" borderId="28" xfId="0" applyNumberFormat="1" applyFont="1" applyFill="1" applyBorder="1" applyAlignment="1">
      <alignment horizontal="left"/>
    </xf>
    <xf numFmtId="4" fontId="8" fillId="5" borderId="29" xfId="1" applyNumberFormat="1" applyFont="1" applyFill="1" applyBorder="1" applyAlignment="1">
      <alignment horizontal="right"/>
    </xf>
    <xf numFmtId="4" fontId="8" fillId="5" borderId="25" xfId="1" applyNumberFormat="1" applyFont="1" applyFill="1" applyBorder="1" applyAlignment="1">
      <alignment horizontal="right"/>
    </xf>
    <xf numFmtId="4" fontId="8" fillId="5" borderId="30" xfId="1" applyNumberFormat="1" applyFont="1" applyFill="1" applyBorder="1" applyAlignment="1">
      <alignment horizontal="right"/>
    </xf>
    <xf numFmtId="4" fontId="8" fillId="5" borderId="3" xfId="1" applyNumberFormat="1" applyFont="1" applyFill="1" applyBorder="1" applyAlignment="1">
      <alignment horizontal="right"/>
    </xf>
    <xf numFmtId="4" fontId="6" fillId="5" borderId="26" xfId="0" applyNumberFormat="1" applyFont="1" applyFill="1" applyBorder="1" applyAlignment="1">
      <alignment horizontal="left" wrapText="1"/>
    </xf>
    <xf numFmtId="4" fontId="8" fillId="5" borderId="15" xfId="1" applyNumberFormat="1" applyFont="1" applyFill="1" applyBorder="1" applyAlignment="1">
      <alignment horizontal="right"/>
    </xf>
    <xf numFmtId="4" fontId="8" fillId="5" borderId="16" xfId="1" applyNumberFormat="1" applyFont="1" applyFill="1" applyBorder="1" applyAlignment="1">
      <alignment horizontal="right"/>
    </xf>
    <xf numFmtId="4" fontId="8" fillId="3" borderId="0" xfId="1" applyNumberFormat="1" applyFont="1" applyFill="1" applyBorder="1" applyAlignment="1">
      <alignment horizontal="right"/>
    </xf>
    <xf numFmtId="4" fontId="11" fillId="6" borderId="3" xfId="0" applyNumberFormat="1" applyFont="1" applyFill="1" applyBorder="1" applyAlignment="1">
      <alignment horizontal="left" wrapText="1"/>
    </xf>
    <xf numFmtId="4" fontId="8" fillId="0" borderId="3" xfId="1" applyNumberFormat="1" applyFont="1" applyFill="1" applyBorder="1" applyAlignment="1" applyProtection="1">
      <alignment horizontal="right"/>
      <protection locked="0"/>
    </xf>
    <xf numFmtId="4" fontId="8" fillId="0" borderId="31" xfId="1" applyNumberFormat="1" applyFont="1" applyFill="1" applyBorder="1" applyAlignment="1">
      <alignment horizontal="right"/>
    </xf>
    <xf numFmtId="4" fontId="8" fillId="0" borderId="32" xfId="1" applyNumberFormat="1" applyFont="1" applyFill="1" applyBorder="1" applyAlignment="1">
      <alignment horizontal="right"/>
    </xf>
    <xf numFmtId="4" fontId="8" fillId="0" borderId="33" xfId="1" applyNumberFormat="1" applyFont="1" applyFill="1" applyBorder="1" applyAlignment="1">
      <alignment horizontal="right"/>
    </xf>
    <xf numFmtId="4" fontId="8" fillId="7" borderId="3" xfId="0" applyNumberFormat="1" applyFont="1" applyFill="1" applyBorder="1" applyAlignment="1">
      <alignment horizontal="left" wrapText="1"/>
    </xf>
    <xf numFmtId="4" fontId="6" fillId="7" borderId="1" xfId="1" applyNumberFormat="1" applyFont="1" applyFill="1" applyBorder="1" applyAlignment="1">
      <alignment horizontal="right"/>
    </xf>
    <xf numFmtId="4" fontId="6" fillId="7" borderId="2" xfId="1" applyNumberFormat="1" applyFont="1" applyFill="1" applyBorder="1" applyAlignment="1">
      <alignment horizontal="right"/>
    </xf>
    <xf numFmtId="4" fontId="6" fillId="7" borderId="19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right"/>
    </xf>
    <xf numFmtId="4" fontId="6" fillId="8" borderId="28" xfId="0" applyNumberFormat="1" applyFont="1" applyFill="1" applyBorder="1" applyAlignment="1">
      <alignment horizontal="left"/>
    </xf>
    <xf numFmtId="4" fontId="6" fillId="8" borderId="34" xfId="1" applyNumberFormat="1" applyFont="1" applyFill="1" applyBorder="1" applyAlignment="1">
      <alignment horizontal="right"/>
    </xf>
    <xf numFmtId="4" fontId="6" fillId="8" borderId="20" xfId="1" applyNumberFormat="1" applyFont="1" applyFill="1" applyBorder="1" applyAlignment="1">
      <alignment horizontal="right"/>
    </xf>
    <xf numFmtId="4" fontId="6" fillId="8" borderId="21" xfId="1" applyNumberFormat="1" applyFont="1" applyFill="1" applyBorder="1" applyAlignment="1">
      <alignment horizontal="right"/>
    </xf>
    <xf numFmtId="4" fontId="6" fillId="8" borderId="35" xfId="1" applyNumberFormat="1" applyFont="1" applyFill="1" applyBorder="1" applyAlignment="1">
      <alignment horizontal="right"/>
    </xf>
    <xf numFmtId="4" fontId="6" fillId="8" borderId="26" xfId="0" applyNumberFormat="1" applyFont="1" applyFill="1" applyBorder="1" applyAlignment="1">
      <alignment horizontal="left"/>
    </xf>
    <xf numFmtId="4" fontId="6" fillId="8" borderId="15" xfId="1" applyNumberFormat="1" applyFont="1" applyFill="1" applyBorder="1" applyAlignment="1">
      <alignment horizontal="right"/>
    </xf>
    <xf numFmtId="4" fontId="6" fillId="8" borderId="16" xfId="1" applyNumberFormat="1" applyFont="1" applyFill="1" applyBorder="1" applyAlignment="1">
      <alignment horizontal="right"/>
    </xf>
    <xf numFmtId="4" fontId="6" fillId="8" borderId="17" xfId="1" applyNumberFormat="1" applyFont="1" applyFill="1" applyBorder="1" applyAlignment="1">
      <alignment horizontal="right"/>
    </xf>
    <xf numFmtId="4" fontId="6" fillId="8" borderId="36" xfId="1" applyNumberFormat="1" applyFont="1" applyFill="1" applyBorder="1" applyAlignment="1">
      <alignment horizontal="right"/>
    </xf>
    <xf numFmtId="4" fontId="8" fillId="9" borderId="28" xfId="0" applyNumberFormat="1" applyFont="1" applyFill="1" applyBorder="1" applyAlignment="1">
      <alignment horizontal="left" wrapText="1"/>
    </xf>
    <xf numFmtId="4" fontId="8" fillId="9" borderId="34" xfId="1" applyNumberFormat="1" applyFont="1" applyFill="1" applyBorder="1" applyAlignment="1">
      <alignment horizontal="right"/>
    </xf>
    <xf numFmtId="4" fontId="8" fillId="9" borderId="20" xfId="1" applyNumberFormat="1" applyFont="1" applyFill="1" applyBorder="1" applyAlignment="1">
      <alignment horizontal="right"/>
    </xf>
    <xf numFmtId="4" fontId="8" fillId="9" borderId="21" xfId="1" applyNumberFormat="1" applyFont="1" applyFill="1" applyBorder="1" applyAlignment="1">
      <alignment horizontal="right"/>
    </xf>
    <xf numFmtId="4" fontId="12" fillId="9" borderId="37" xfId="1" applyNumberFormat="1" applyFont="1" applyFill="1" applyBorder="1" applyAlignment="1">
      <alignment horizontal="right"/>
    </xf>
    <xf numFmtId="4" fontId="8" fillId="9" borderId="26" xfId="0" applyNumberFormat="1" applyFont="1" applyFill="1" applyBorder="1" applyAlignment="1">
      <alignment horizontal="left" wrapText="1"/>
    </xf>
    <xf numFmtId="4" fontId="6" fillId="9" borderId="15" xfId="1" applyNumberFormat="1" applyFont="1" applyFill="1" applyBorder="1" applyAlignment="1">
      <alignment horizontal="right"/>
    </xf>
    <xf numFmtId="4" fontId="6" fillId="9" borderId="16" xfId="1" applyNumberFormat="1" applyFont="1" applyFill="1" applyBorder="1" applyAlignment="1">
      <alignment horizontal="right"/>
    </xf>
    <xf numFmtId="4" fontId="6" fillId="9" borderId="17" xfId="1" applyNumberFormat="1" applyFont="1" applyFill="1" applyBorder="1" applyAlignment="1">
      <alignment horizontal="right"/>
    </xf>
    <xf numFmtId="4" fontId="13" fillId="3" borderId="0" xfId="0" applyNumberFormat="1" applyFont="1" applyFill="1"/>
    <xf numFmtId="166" fontId="14" fillId="3" borderId="0" xfId="0" applyNumberFormat="1" applyFont="1" applyFill="1" applyProtection="1">
      <protection locked="0"/>
    </xf>
    <xf numFmtId="4" fontId="0" fillId="3" borderId="0" xfId="0" applyNumberFormat="1" applyFill="1"/>
    <xf numFmtId="0" fontId="3" fillId="0" borderId="0" xfId="0" applyFont="1" applyAlignment="1">
      <alignment horizontal="center"/>
    </xf>
  </cellXfs>
  <cellStyles count="2">
    <cellStyle name="Milers [0] 2" xfId="1" xr:uid="{781B5ADE-25F4-44EA-B94B-E7083B1691D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0</xdr:row>
      <xdr:rowOff>66674</xdr:rowOff>
    </xdr:from>
    <xdr:to>
      <xdr:col>14</xdr:col>
      <xdr:colOff>645795</xdr:colOff>
      <xdr:row>5</xdr:row>
      <xdr:rowOff>61538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576BADE-085A-4F99-B0F4-FACBD6C7E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66674"/>
          <a:ext cx="1855470" cy="100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85E5-2672-44E6-9AFF-6F41667919E4}">
  <sheetPr>
    <pageSetUpPr fitToPage="1"/>
  </sheetPr>
  <dimension ref="B2:Q44"/>
  <sheetViews>
    <sheetView showGridLines="0" tabSelected="1" zoomScale="115" zoomScaleNormal="115" workbookViewId="0">
      <pane xSplit="2" topLeftCell="C1" activePane="topRight" state="frozen"/>
      <selection pane="topRight" activeCell="B7" sqref="B7"/>
    </sheetView>
  </sheetViews>
  <sheetFormatPr defaultColWidth="11.42578125" defaultRowHeight="15" x14ac:dyDescent="0.25"/>
  <cols>
    <col min="1" max="1" width="5.42578125" customWidth="1"/>
    <col min="2" max="2" width="25.85546875" customWidth="1"/>
    <col min="3" max="3" width="13.140625" customWidth="1"/>
    <col min="16" max="17" width="11.7109375" bestFit="1" customWidth="1"/>
  </cols>
  <sheetData>
    <row r="2" spans="2:17" ht="23.25" x14ac:dyDescent="0.35">
      <c r="B2" s="1" t="s">
        <v>0</v>
      </c>
    </row>
    <row r="4" spans="2:17" ht="7.5" customHeight="1" x14ac:dyDescent="0.25"/>
    <row r="5" spans="2:17" ht="18.75" x14ac:dyDescent="0.3"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7" ht="15.75" thickBot="1" x14ac:dyDescent="0.3"/>
    <row r="7" spans="2:17" ht="15.75" thickBot="1" x14ac:dyDescent="0.3">
      <c r="B7" s="2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4" t="s">
        <v>15</v>
      </c>
    </row>
    <row r="8" spans="2:17" ht="6.75" customHeight="1" thickBot="1" x14ac:dyDescent="0.3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7" ht="15.75" thickBot="1" x14ac:dyDescent="0.3">
      <c r="B9" s="7" t="s">
        <v>16</v>
      </c>
      <c r="C9" s="8">
        <v>1256563.79</v>
      </c>
      <c r="D9" s="9">
        <f>C32</f>
        <v>587966.24000000011</v>
      </c>
      <c r="E9" s="9">
        <f>D32</f>
        <v>495797.96000000008</v>
      </c>
      <c r="F9" s="9">
        <f>E32</f>
        <v>284327.77000000008</v>
      </c>
      <c r="G9" s="9">
        <f t="shared" ref="G9:N9" si="0">F32</f>
        <v>166981.98000000004</v>
      </c>
      <c r="H9" s="9">
        <f t="shared" si="0"/>
        <v>446503.34999999992</v>
      </c>
      <c r="I9" s="9">
        <f t="shared" si="0"/>
        <v>446957.30999999988</v>
      </c>
      <c r="J9" s="9">
        <f t="shared" si="0"/>
        <v>1015586.2899999998</v>
      </c>
      <c r="K9" s="9">
        <f t="shared" si="0"/>
        <v>617290.9099999998</v>
      </c>
      <c r="L9" s="9">
        <f t="shared" si="0"/>
        <v>571136.81999999983</v>
      </c>
      <c r="M9" s="9">
        <f t="shared" si="0"/>
        <v>674121.64999999979</v>
      </c>
      <c r="N9" s="9">
        <f t="shared" si="0"/>
        <v>912752.43999999971</v>
      </c>
      <c r="O9" s="10"/>
    </row>
    <row r="10" spans="2:17" ht="15.75" thickBot="1" x14ac:dyDescent="0.3">
      <c r="B10" s="11" t="s">
        <v>17</v>
      </c>
      <c r="C10" s="12">
        <f t="shared" ref="C10:N10" si="1">SUM(C11:C19)</f>
        <v>72069.39</v>
      </c>
      <c r="D10" s="12">
        <f t="shared" si="1"/>
        <v>129340.5</v>
      </c>
      <c r="E10" s="12">
        <f t="shared" si="1"/>
        <v>24429.05</v>
      </c>
      <c r="F10" s="12">
        <f t="shared" si="1"/>
        <v>311428.08</v>
      </c>
      <c r="G10" s="12">
        <f t="shared" si="1"/>
        <v>650943.56999999995</v>
      </c>
      <c r="H10" s="12">
        <f t="shared" si="1"/>
        <v>427496.27</v>
      </c>
      <c r="I10" s="12">
        <f t="shared" si="1"/>
        <v>979348.15</v>
      </c>
      <c r="J10" s="12">
        <f t="shared" si="1"/>
        <v>95262.11</v>
      </c>
      <c r="K10" s="12">
        <f t="shared" si="1"/>
        <v>226223.66999999998</v>
      </c>
      <c r="L10" s="12">
        <f t="shared" si="1"/>
        <v>522735.82999999996</v>
      </c>
      <c r="M10" s="12">
        <f t="shared" si="1"/>
        <v>627570.64</v>
      </c>
      <c r="N10" s="12">
        <f t="shared" si="1"/>
        <v>414405.56999999995</v>
      </c>
      <c r="O10" s="13">
        <f t="shared" ref="O10:O17" si="2">SUM(C10:N10)</f>
        <v>4481252.83</v>
      </c>
      <c r="Q10" s="14"/>
    </row>
    <row r="11" spans="2:17" x14ac:dyDescent="0.25">
      <c r="B11" s="15" t="s">
        <v>18</v>
      </c>
      <c r="C11" s="16">
        <v>34569.39</v>
      </c>
      <c r="D11" s="17">
        <v>41857.410000000003</v>
      </c>
      <c r="E11" s="17">
        <v>3335</v>
      </c>
      <c r="F11" s="17">
        <v>56428.08</v>
      </c>
      <c r="G11" s="17">
        <v>0</v>
      </c>
      <c r="H11" s="17">
        <v>284222.56</v>
      </c>
      <c r="I11" s="17">
        <v>18443.79</v>
      </c>
      <c r="J11" s="17">
        <v>7333.91</v>
      </c>
      <c r="K11" s="17">
        <v>28494.71</v>
      </c>
      <c r="L11" s="18">
        <v>48443.34</v>
      </c>
      <c r="M11" s="18">
        <v>100170.91</v>
      </c>
      <c r="N11" s="19">
        <v>216078.21</v>
      </c>
      <c r="O11" s="20">
        <f t="shared" si="2"/>
        <v>839377.30999999994</v>
      </c>
    </row>
    <row r="12" spans="2:17" x14ac:dyDescent="0.25">
      <c r="B12" s="15" t="s">
        <v>19</v>
      </c>
      <c r="C12" s="16">
        <v>0</v>
      </c>
      <c r="D12" s="17">
        <v>73257</v>
      </c>
      <c r="E12" s="17">
        <v>0</v>
      </c>
      <c r="F12" s="17">
        <v>0</v>
      </c>
      <c r="G12" s="17">
        <v>0</v>
      </c>
      <c r="H12" s="17">
        <v>0</v>
      </c>
      <c r="I12" s="17">
        <v>904000</v>
      </c>
      <c r="J12" s="17">
        <v>73702.11</v>
      </c>
      <c r="K12" s="17">
        <v>73970</v>
      </c>
      <c r="L12" s="18">
        <v>0</v>
      </c>
      <c r="M12" s="18">
        <v>0</v>
      </c>
      <c r="N12" s="19">
        <v>0</v>
      </c>
      <c r="O12" s="20">
        <f t="shared" si="2"/>
        <v>1124929.1100000001</v>
      </c>
    </row>
    <row r="13" spans="2:17" x14ac:dyDescent="0.25">
      <c r="B13" s="15" t="s">
        <v>20</v>
      </c>
      <c r="C13" s="16">
        <v>0</v>
      </c>
      <c r="D13" s="17">
        <v>0</v>
      </c>
      <c r="E13" s="17">
        <v>0</v>
      </c>
      <c r="F13" s="17">
        <v>255000</v>
      </c>
      <c r="G13" s="17">
        <v>636680.62</v>
      </c>
      <c r="H13" s="17">
        <v>0</v>
      </c>
      <c r="I13" s="17">
        <v>56904.36</v>
      </c>
      <c r="J13" s="17">
        <v>0</v>
      </c>
      <c r="K13" s="17">
        <v>97789.47</v>
      </c>
      <c r="L13" s="18">
        <v>474292.49</v>
      </c>
      <c r="M13" s="18">
        <v>513173.64</v>
      </c>
      <c r="N13" s="19">
        <v>0</v>
      </c>
      <c r="O13" s="20">
        <f t="shared" si="2"/>
        <v>2033840.58</v>
      </c>
    </row>
    <row r="14" spans="2:17" x14ac:dyDescent="0.25">
      <c r="B14" s="15" t="s">
        <v>21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97630.21</v>
      </c>
      <c r="I14" s="17">
        <v>0</v>
      </c>
      <c r="J14" s="17">
        <v>0</v>
      </c>
      <c r="K14" s="17">
        <v>0</v>
      </c>
      <c r="L14" s="18">
        <v>0</v>
      </c>
      <c r="M14" s="18">
        <v>0</v>
      </c>
      <c r="N14" s="19">
        <v>120000</v>
      </c>
      <c r="O14" s="20">
        <f t="shared" si="2"/>
        <v>217630.21000000002</v>
      </c>
    </row>
    <row r="15" spans="2:17" x14ac:dyDescent="0.25">
      <c r="B15" s="21" t="s">
        <v>22</v>
      </c>
      <c r="C15" s="16">
        <v>37500</v>
      </c>
      <c r="D15" s="17">
        <v>14226.09</v>
      </c>
      <c r="E15" s="17">
        <v>14226.09</v>
      </c>
      <c r="F15" s="17">
        <v>0</v>
      </c>
      <c r="G15" s="17">
        <v>14226.09</v>
      </c>
      <c r="H15" s="17">
        <v>0</v>
      </c>
      <c r="I15" s="17">
        <v>0</v>
      </c>
      <c r="J15" s="17">
        <v>14226.09</v>
      </c>
      <c r="K15" s="17">
        <v>0</v>
      </c>
      <c r="L15" s="18">
        <v>0</v>
      </c>
      <c r="M15" s="19">
        <v>14226.09</v>
      </c>
      <c r="N15" s="19">
        <v>56904.36</v>
      </c>
      <c r="O15" s="20">
        <f t="shared" si="2"/>
        <v>165534.81</v>
      </c>
    </row>
    <row r="16" spans="2:17" x14ac:dyDescent="0.25">
      <c r="B16" s="21" t="s">
        <v>23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9">
        <v>21423</v>
      </c>
      <c r="O16" s="20">
        <f t="shared" si="2"/>
        <v>21423</v>
      </c>
    </row>
    <row r="17" spans="2:17" x14ac:dyDescent="0.25">
      <c r="B17" s="15" t="s">
        <v>24</v>
      </c>
      <c r="C17" s="16">
        <v>0</v>
      </c>
      <c r="D17" s="17">
        <v>0</v>
      </c>
      <c r="E17" s="17">
        <v>6867.9599999999991</v>
      </c>
      <c r="F17" s="17">
        <v>0</v>
      </c>
      <c r="G17" s="17">
        <v>36.86</v>
      </c>
      <c r="H17" s="17">
        <v>45643.5</v>
      </c>
      <c r="I17" s="17">
        <v>0</v>
      </c>
      <c r="J17" s="17">
        <v>0</v>
      </c>
      <c r="K17" s="17">
        <v>25969.489999999998</v>
      </c>
      <c r="L17" s="18">
        <v>0</v>
      </c>
      <c r="M17" s="18">
        <v>0</v>
      </c>
      <c r="N17" s="19">
        <v>0</v>
      </c>
      <c r="O17" s="20">
        <f t="shared" si="2"/>
        <v>78517.81</v>
      </c>
    </row>
    <row r="18" spans="2:17" x14ac:dyDescent="0.25"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22"/>
      <c r="M18" s="22"/>
      <c r="N18" s="23"/>
      <c r="O18" s="20"/>
    </row>
    <row r="19" spans="2:17" ht="15.75" thickBot="1" x14ac:dyDescent="0.3"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</row>
    <row r="20" spans="2:17" ht="15.75" thickBot="1" x14ac:dyDescent="0.3">
      <c r="B20" s="11" t="s">
        <v>25</v>
      </c>
      <c r="C20" s="29">
        <f t="shared" ref="C20:N20" si="3">SUM(C21:C30)</f>
        <v>740666.94</v>
      </c>
      <c r="D20" s="30">
        <f t="shared" si="3"/>
        <v>221508.78</v>
      </c>
      <c r="E20" s="30">
        <f t="shared" si="3"/>
        <v>235899.24</v>
      </c>
      <c r="F20" s="30">
        <f t="shared" si="3"/>
        <v>428773.87000000005</v>
      </c>
      <c r="G20" s="30">
        <f t="shared" si="3"/>
        <v>371422.20000000007</v>
      </c>
      <c r="H20" s="30">
        <f t="shared" si="3"/>
        <v>427042.31000000006</v>
      </c>
      <c r="I20" s="30">
        <f t="shared" si="3"/>
        <v>410719.17</v>
      </c>
      <c r="J20" s="30">
        <f t="shared" si="3"/>
        <v>493557.49</v>
      </c>
      <c r="K20" s="30">
        <f t="shared" si="3"/>
        <v>272377.76</v>
      </c>
      <c r="L20" s="30">
        <f t="shared" si="3"/>
        <v>419751</v>
      </c>
      <c r="M20" s="30">
        <f t="shared" si="3"/>
        <v>388939.85000000009</v>
      </c>
      <c r="N20" s="31">
        <f t="shared" si="3"/>
        <v>524400.78999999992</v>
      </c>
      <c r="O20" s="13">
        <f>SUM(C20:N20)</f>
        <v>4935059.3999999994</v>
      </c>
      <c r="Q20" s="14"/>
    </row>
    <row r="21" spans="2:17" x14ac:dyDescent="0.25">
      <c r="B21" s="21" t="s">
        <v>26</v>
      </c>
      <c r="C21" s="32">
        <v>213305.16000000003</v>
      </c>
      <c r="D21" s="33">
        <v>216696.97</v>
      </c>
      <c r="E21" s="33">
        <v>218525.69</v>
      </c>
      <c r="F21" s="33">
        <v>222805.72</v>
      </c>
      <c r="G21" s="33">
        <v>239605.41000000003</v>
      </c>
      <c r="H21" s="33">
        <v>377909.96</v>
      </c>
      <c r="I21" s="33">
        <v>238767.63</v>
      </c>
      <c r="J21" s="33">
        <v>232709.59999999998</v>
      </c>
      <c r="K21" s="33">
        <v>231543.66</v>
      </c>
      <c r="L21" s="34">
        <v>237711.56</v>
      </c>
      <c r="M21" s="34">
        <v>249556.1</v>
      </c>
      <c r="N21" s="35">
        <v>396516.90999999992</v>
      </c>
      <c r="O21" s="36">
        <f>SUM(C21:N21)</f>
        <v>3075654.37</v>
      </c>
    </row>
    <row r="22" spans="2:17" x14ac:dyDescent="0.25">
      <c r="B22" s="21" t="s">
        <v>27</v>
      </c>
      <c r="C22" s="32">
        <v>382578.7</v>
      </c>
      <c r="D22" s="17">
        <v>4805.3499999999995</v>
      </c>
      <c r="E22" s="17">
        <v>9888.64</v>
      </c>
      <c r="F22" s="17">
        <v>86846.44</v>
      </c>
      <c r="G22" s="17">
        <v>131803.28</v>
      </c>
      <c r="H22" s="17">
        <v>34053.459999999992</v>
      </c>
      <c r="I22" s="17">
        <v>31694.81</v>
      </c>
      <c r="J22" s="17">
        <v>249468.87</v>
      </c>
      <c r="K22" s="17">
        <v>40827.64</v>
      </c>
      <c r="L22" s="17">
        <v>71316.609999999986</v>
      </c>
      <c r="M22" s="18">
        <v>127724.51000000002</v>
      </c>
      <c r="N22" s="19">
        <v>74678.639999999985</v>
      </c>
      <c r="O22" s="36">
        <f>SUM(C22:N22)</f>
        <v>1245686.95</v>
      </c>
    </row>
    <row r="23" spans="2:17" x14ac:dyDescent="0.25">
      <c r="B23" s="21" t="s">
        <v>28</v>
      </c>
      <c r="C23" s="32">
        <v>6.46</v>
      </c>
      <c r="D23" s="17">
        <v>6.46</v>
      </c>
      <c r="E23" s="17">
        <v>62.33</v>
      </c>
      <c r="F23" s="17">
        <v>6.46</v>
      </c>
      <c r="G23" s="17">
        <v>13.51</v>
      </c>
      <c r="H23" s="17">
        <v>8.9599999999999991</v>
      </c>
      <c r="I23" s="17">
        <v>9.25</v>
      </c>
      <c r="J23" s="17">
        <v>6.46</v>
      </c>
      <c r="K23" s="18">
        <v>6.46</v>
      </c>
      <c r="L23" s="37">
        <v>6.2500000000000009</v>
      </c>
      <c r="M23" s="18">
        <v>6.46</v>
      </c>
      <c r="N23" s="38">
        <v>6.2500000000000009</v>
      </c>
      <c r="O23" s="36">
        <f t="shared" ref="O23:O26" si="4">SUM(C23:N23)</f>
        <v>145.31</v>
      </c>
    </row>
    <row r="24" spans="2:17" x14ac:dyDescent="0.25">
      <c r="B24" s="21" t="s">
        <v>29</v>
      </c>
      <c r="C24" s="3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10404.01</v>
      </c>
      <c r="I24" s="17">
        <v>0</v>
      </c>
      <c r="J24" s="17">
        <v>0</v>
      </c>
      <c r="K24" s="37">
        <v>0</v>
      </c>
      <c r="L24" s="18">
        <v>0</v>
      </c>
      <c r="M24" s="18">
        <v>6336</v>
      </c>
      <c r="N24" s="38">
        <v>47245</v>
      </c>
      <c r="O24" s="36">
        <f t="shared" si="4"/>
        <v>63985.01</v>
      </c>
    </row>
    <row r="25" spans="2:17" x14ac:dyDescent="0.25">
      <c r="B25" s="21" t="s">
        <v>30</v>
      </c>
      <c r="C25" s="32">
        <v>15591.94</v>
      </c>
      <c r="D25" s="17">
        <v>0</v>
      </c>
      <c r="E25" s="17">
        <v>7422.58</v>
      </c>
      <c r="F25" s="17">
        <v>10689.77</v>
      </c>
      <c r="G25" s="17">
        <v>0</v>
      </c>
      <c r="H25" s="17">
        <v>4665.92</v>
      </c>
      <c r="I25" s="17">
        <v>2600.67</v>
      </c>
      <c r="J25" s="17">
        <v>11372.56</v>
      </c>
      <c r="K25" s="37">
        <v>0</v>
      </c>
      <c r="L25" s="18">
        <v>1160.25</v>
      </c>
      <c r="M25" s="18">
        <v>5316.78</v>
      </c>
      <c r="N25" s="38">
        <v>5953.99</v>
      </c>
      <c r="O25" s="36">
        <f t="shared" si="4"/>
        <v>64774.459999999992</v>
      </c>
    </row>
    <row r="26" spans="2:17" x14ac:dyDescent="0.25">
      <c r="B26" s="21" t="s">
        <v>31</v>
      </c>
      <c r="C26" s="32">
        <v>129184.68</v>
      </c>
      <c r="D26" s="17">
        <v>0</v>
      </c>
      <c r="E26" s="17">
        <v>0</v>
      </c>
      <c r="F26" s="17">
        <v>108425.48</v>
      </c>
      <c r="G26" s="17">
        <v>0</v>
      </c>
      <c r="H26" s="17">
        <v>0</v>
      </c>
      <c r="I26" s="17">
        <v>137646.81</v>
      </c>
      <c r="J26" s="17">
        <v>0</v>
      </c>
      <c r="K26" s="37">
        <v>0</v>
      </c>
      <c r="L26" s="18">
        <v>109556.33</v>
      </c>
      <c r="M26" s="18">
        <v>0</v>
      </c>
      <c r="N26" s="38">
        <v>0</v>
      </c>
      <c r="O26" s="36">
        <f t="shared" si="4"/>
        <v>484813.3</v>
      </c>
    </row>
    <row r="27" spans="2:17" x14ac:dyDescent="0.25">
      <c r="B27" s="21"/>
      <c r="C27" s="32"/>
      <c r="D27" s="39"/>
      <c r="E27" s="39"/>
      <c r="F27" s="39"/>
      <c r="G27" s="39"/>
      <c r="H27" s="39"/>
      <c r="I27" s="39"/>
      <c r="J27" s="39"/>
      <c r="K27" s="39"/>
      <c r="L27" s="40"/>
      <c r="M27" s="40"/>
      <c r="N27" s="41"/>
      <c r="O27" s="36"/>
    </row>
    <row r="28" spans="2:17" x14ac:dyDescent="0.25">
      <c r="B28" s="21"/>
      <c r="C28" s="32"/>
      <c r="D28" s="39"/>
      <c r="E28" s="39"/>
      <c r="F28" s="39"/>
      <c r="G28" s="39"/>
      <c r="H28" s="39"/>
      <c r="I28" s="39"/>
      <c r="J28" s="39"/>
      <c r="K28" s="39"/>
      <c r="L28" s="40"/>
      <c r="M28" s="40"/>
      <c r="N28" s="41"/>
      <c r="O28" s="36"/>
    </row>
    <row r="29" spans="2:17" x14ac:dyDescent="0.25">
      <c r="B29" s="21"/>
      <c r="C29" s="32"/>
      <c r="D29" s="39"/>
      <c r="E29" s="39"/>
      <c r="F29" s="39"/>
      <c r="G29" s="39"/>
      <c r="H29" s="39"/>
      <c r="I29" s="39"/>
      <c r="J29" s="39"/>
      <c r="K29" s="39"/>
      <c r="L29" s="40"/>
      <c r="M29" s="40"/>
      <c r="N29" s="41"/>
      <c r="O29" s="36"/>
    </row>
    <row r="30" spans="2:17" ht="15.75" thickBot="1" x14ac:dyDescent="0.3">
      <c r="B30" s="42"/>
      <c r="C30" s="4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4"/>
      <c r="O30" s="45"/>
    </row>
    <row r="31" spans="2:17" ht="15.75" thickBot="1" x14ac:dyDescent="0.3">
      <c r="B31" s="46" t="s">
        <v>32</v>
      </c>
      <c r="C31" s="47">
        <f t="shared" ref="C31:O31" si="5">C10-C20</f>
        <v>-668597.54999999993</v>
      </c>
      <c r="D31" s="48">
        <f t="shared" si="5"/>
        <v>-92168.28</v>
      </c>
      <c r="E31" s="48">
        <f t="shared" si="5"/>
        <v>-211470.19</v>
      </c>
      <c r="F31" s="48">
        <f t="shared" si="5"/>
        <v>-117345.79000000004</v>
      </c>
      <c r="G31" s="48">
        <f t="shared" si="5"/>
        <v>279521.36999999988</v>
      </c>
      <c r="H31" s="48">
        <f>H10-H20</f>
        <v>453.95999999996275</v>
      </c>
      <c r="I31" s="48">
        <f t="shared" si="5"/>
        <v>568628.98</v>
      </c>
      <c r="J31" s="48">
        <f t="shared" si="5"/>
        <v>-398295.38</v>
      </c>
      <c r="K31" s="48">
        <f t="shared" si="5"/>
        <v>-46154.090000000026</v>
      </c>
      <c r="L31" s="48">
        <f t="shared" si="5"/>
        <v>102984.82999999996</v>
      </c>
      <c r="M31" s="48">
        <f t="shared" si="5"/>
        <v>238630.78999999992</v>
      </c>
      <c r="N31" s="49">
        <f t="shared" si="5"/>
        <v>-109995.21999999997</v>
      </c>
      <c r="O31" s="50">
        <f t="shared" si="5"/>
        <v>-453806.56999999937</v>
      </c>
    </row>
    <row r="32" spans="2:17" ht="15.75" thickBot="1" x14ac:dyDescent="0.3">
      <c r="B32" s="51" t="s">
        <v>33</v>
      </c>
      <c r="C32" s="52">
        <f>C31+C9</f>
        <v>587966.24000000011</v>
      </c>
      <c r="D32" s="53">
        <f>C32+D31</f>
        <v>495797.96000000008</v>
      </c>
      <c r="E32" s="53">
        <f t="shared" ref="E32:J32" si="6">D32+E31</f>
        <v>284327.77000000008</v>
      </c>
      <c r="F32" s="53">
        <f>E32+F31</f>
        <v>166981.98000000004</v>
      </c>
      <c r="G32" s="53">
        <f>F32+G31</f>
        <v>446503.34999999992</v>
      </c>
      <c r="H32" s="53">
        <f>G32+H31</f>
        <v>446957.30999999988</v>
      </c>
      <c r="I32" s="53">
        <f t="shared" si="6"/>
        <v>1015586.2899999998</v>
      </c>
      <c r="J32" s="53">
        <f t="shared" si="6"/>
        <v>617290.9099999998</v>
      </c>
      <c r="K32" s="53">
        <f>J32+K31</f>
        <v>571136.81999999983</v>
      </c>
      <c r="L32" s="53">
        <f t="shared" ref="L32:N32" si="7">K32+L31</f>
        <v>674121.64999999979</v>
      </c>
      <c r="M32" s="53">
        <f t="shared" si="7"/>
        <v>912752.43999999971</v>
      </c>
      <c r="N32" s="53">
        <f t="shared" si="7"/>
        <v>802757.21999999974</v>
      </c>
      <c r="O32" s="54"/>
    </row>
    <row r="33" spans="2:15" ht="15.75" thickBot="1" x14ac:dyDescent="0.3">
      <c r="B33" s="55" t="s">
        <v>34</v>
      </c>
      <c r="C33" s="56">
        <v>75000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4"/>
    </row>
    <row r="34" spans="2:15" ht="10.5" customHeight="1" thickBot="1" x14ac:dyDescent="0.3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4"/>
    </row>
    <row r="35" spans="2:15" ht="24" thickBot="1" x14ac:dyDescent="0.3">
      <c r="B35" s="60" t="s">
        <v>35</v>
      </c>
      <c r="C35" s="61">
        <f>C33</f>
        <v>75000</v>
      </c>
      <c r="D35" s="62">
        <f>C38</f>
        <v>75000</v>
      </c>
      <c r="E35" s="62">
        <f t="shared" ref="E35:N35" si="8">D38</f>
        <v>75000</v>
      </c>
      <c r="F35" s="62">
        <f>E38</f>
        <v>75000</v>
      </c>
      <c r="G35" s="62">
        <f>F38</f>
        <v>75000</v>
      </c>
      <c r="H35" s="62">
        <f t="shared" si="8"/>
        <v>75000</v>
      </c>
      <c r="I35" s="62">
        <f t="shared" si="8"/>
        <v>75000</v>
      </c>
      <c r="J35" s="62">
        <f t="shared" si="8"/>
        <v>75000</v>
      </c>
      <c r="K35" s="62">
        <f t="shared" si="8"/>
        <v>75000</v>
      </c>
      <c r="L35" s="62">
        <f t="shared" si="8"/>
        <v>75000</v>
      </c>
      <c r="M35" s="62">
        <f t="shared" si="8"/>
        <v>75000</v>
      </c>
      <c r="N35" s="63">
        <f t="shared" si="8"/>
        <v>75000</v>
      </c>
      <c r="O35" s="64"/>
    </row>
    <row r="36" spans="2:15" x14ac:dyDescent="0.25">
      <c r="B36" s="65" t="s">
        <v>36</v>
      </c>
      <c r="C36" s="66">
        <f t="shared" ref="C36:N36" si="9">IF((C31+C9)&gt;0,0,-MIN(C35,-(C31+C9)))</f>
        <v>0</v>
      </c>
      <c r="D36" s="67">
        <f t="shared" si="9"/>
        <v>0</v>
      </c>
      <c r="E36" s="67">
        <f t="shared" si="9"/>
        <v>0</v>
      </c>
      <c r="F36" s="67">
        <f t="shared" si="9"/>
        <v>0</v>
      </c>
      <c r="G36" s="67">
        <f>IF((G31+G9)&gt;0,0,-MIN(G35,-(G31+G9)))</f>
        <v>0</v>
      </c>
      <c r="H36" s="67">
        <f>IF((H31+H9)&gt;0,0,-MIN(H35,-(H31+H9)))</f>
        <v>0</v>
      </c>
      <c r="I36" s="67">
        <f t="shared" si="9"/>
        <v>0</v>
      </c>
      <c r="J36" s="67">
        <f t="shared" si="9"/>
        <v>0</v>
      </c>
      <c r="K36" s="67">
        <f t="shared" si="9"/>
        <v>0</v>
      </c>
      <c r="L36" s="67">
        <f t="shared" si="9"/>
        <v>0</v>
      </c>
      <c r="M36" s="67">
        <f t="shared" si="9"/>
        <v>0</v>
      </c>
      <c r="N36" s="68">
        <f t="shared" si="9"/>
        <v>0</v>
      </c>
      <c r="O36" s="69">
        <f>SUM(C36:N36)</f>
        <v>0</v>
      </c>
    </row>
    <row r="37" spans="2:15" ht="15.75" thickBot="1" x14ac:dyDescent="0.3">
      <c r="B37" s="70" t="s">
        <v>37</v>
      </c>
      <c r="C37" s="71">
        <f>IF(C31&lt;=0,0,IF(C31+C9&lt;0,0,IF(C31+C9&lt;C33-C35,C9+C31,C33-C35)))</f>
        <v>0</v>
      </c>
      <c r="D37" s="72">
        <f t="shared" ref="D37:N37" si="10">IF(D31&lt;=0,0,IF(D31+D9&lt;0,0,IF(D31+D9&lt;-C39,D9+D31,-C39)))</f>
        <v>0</v>
      </c>
      <c r="E37" s="72">
        <f t="shared" si="10"/>
        <v>0</v>
      </c>
      <c r="F37" s="72">
        <f t="shared" si="10"/>
        <v>0</v>
      </c>
      <c r="G37" s="72">
        <f t="shared" si="10"/>
        <v>0</v>
      </c>
      <c r="H37" s="72">
        <f t="shared" si="10"/>
        <v>0</v>
      </c>
      <c r="I37" s="72">
        <f t="shared" si="10"/>
        <v>0</v>
      </c>
      <c r="J37" s="72">
        <f t="shared" si="10"/>
        <v>0</v>
      </c>
      <c r="K37" s="72">
        <f t="shared" si="10"/>
        <v>0</v>
      </c>
      <c r="L37" s="72">
        <f t="shared" si="10"/>
        <v>0</v>
      </c>
      <c r="M37" s="72">
        <f t="shared" si="10"/>
        <v>0</v>
      </c>
      <c r="N37" s="73">
        <f t="shared" si="10"/>
        <v>0</v>
      </c>
      <c r="O37" s="74">
        <f>SUM(C37:N37)</f>
        <v>0</v>
      </c>
    </row>
    <row r="38" spans="2:15" ht="24" thickBot="1" x14ac:dyDescent="0.3">
      <c r="B38" s="75" t="s">
        <v>38</v>
      </c>
      <c r="C38" s="76">
        <f>SUM(C35:C37)</f>
        <v>75000</v>
      </c>
      <c r="D38" s="77">
        <f>SUM(D35:D37)</f>
        <v>75000</v>
      </c>
      <c r="E38" s="77">
        <f t="shared" ref="E38:N38" si="11">SUM(E35:E37)</f>
        <v>75000</v>
      </c>
      <c r="F38" s="77">
        <f>SUM(F35:F37)</f>
        <v>75000</v>
      </c>
      <c r="G38" s="77">
        <f t="shared" si="11"/>
        <v>75000</v>
      </c>
      <c r="H38" s="77">
        <f t="shared" si="11"/>
        <v>75000</v>
      </c>
      <c r="I38" s="77">
        <f t="shared" si="11"/>
        <v>75000</v>
      </c>
      <c r="J38" s="77">
        <f t="shared" si="11"/>
        <v>75000</v>
      </c>
      <c r="K38" s="77">
        <f t="shared" si="11"/>
        <v>75000</v>
      </c>
      <c r="L38" s="77">
        <f t="shared" si="11"/>
        <v>75000</v>
      </c>
      <c r="M38" s="77">
        <f t="shared" si="11"/>
        <v>75000</v>
      </c>
      <c r="N38" s="78">
        <f t="shared" si="11"/>
        <v>75000</v>
      </c>
      <c r="O38" s="79">
        <f>N38-C35</f>
        <v>0</v>
      </c>
    </row>
    <row r="39" spans="2:15" ht="15.75" thickBot="1" x14ac:dyDescent="0.3">
      <c r="B39" s="80" t="s">
        <v>39</v>
      </c>
      <c r="C39" s="81">
        <f>C38-C33</f>
        <v>0</v>
      </c>
      <c r="D39" s="82">
        <f>C39+D36+D37</f>
        <v>0</v>
      </c>
      <c r="E39" s="82">
        <f t="shared" ref="E39:N39" si="12">D39+E36+E37</f>
        <v>0</v>
      </c>
      <c r="F39" s="82">
        <f>E39+F36+F37</f>
        <v>0</v>
      </c>
      <c r="G39" s="82">
        <f>F39+G36+G37</f>
        <v>0</v>
      </c>
      <c r="H39" s="82">
        <f t="shared" si="12"/>
        <v>0</v>
      </c>
      <c r="I39" s="82">
        <f t="shared" si="12"/>
        <v>0</v>
      </c>
      <c r="J39" s="82">
        <f t="shared" si="12"/>
        <v>0</v>
      </c>
      <c r="K39" s="82">
        <f t="shared" si="12"/>
        <v>0</v>
      </c>
      <c r="L39" s="82">
        <f t="shared" si="12"/>
        <v>0</v>
      </c>
      <c r="M39" s="82">
        <f t="shared" si="12"/>
        <v>0</v>
      </c>
      <c r="N39" s="83">
        <f t="shared" si="12"/>
        <v>0</v>
      </c>
      <c r="O39" s="64"/>
    </row>
    <row r="41" spans="2:15" x14ac:dyDescent="0.25">
      <c r="B41" s="84" t="s">
        <v>40</v>
      </c>
      <c r="C41" s="85">
        <v>45291</v>
      </c>
    </row>
    <row r="42" spans="2:15" x14ac:dyDescent="0.25">
      <c r="B42" s="84"/>
      <c r="C42" s="86"/>
    </row>
    <row r="43" spans="2:15" x14ac:dyDescent="0.25">
      <c r="B43" s="84"/>
      <c r="C43" s="86"/>
    </row>
    <row r="44" spans="2:15" x14ac:dyDescent="0.25">
      <c r="B44" s="86"/>
      <c r="C44" s="86"/>
    </row>
  </sheetData>
  <mergeCells count="1">
    <mergeCell ref="B5:O5"/>
  </mergeCells>
  <pageMargins left="0.7" right="0.7" top="0.75" bottom="0.75" header="0.3" footer="0.3"/>
  <pageSetup paperSize="9"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6" ma:contentTypeDescription="Crea un document nou" ma:contentTypeScope="" ma:versionID="0d030649c40a4e481c8ebe8810b48131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0b57d7f1d461c46ef786c3bfe6c51cac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C9643D-106D-4DAC-BAA4-B4CE36D7E6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62030B-96B8-4055-8A88-9BEDE64BA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TOTAL IERMB DESEMBRE</vt:lpstr>
      <vt:lpstr>'TOTAL IERMB DESEMBRE'!Print_Area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María Reyes Ramírez Gómez</cp:lastModifiedBy>
  <dcterms:created xsi:type="dcterms:W3CDTF">2015-06-05T18:17:20Z</dcterms:created>
  <dcterms:modified xsi:type="dcterms:W3CDTF">2024-02-01T10:32:43Z</dcterms:modified>
</cp:coreProperties>
</file>